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35" activeTab="0"/>
  </bookViews>
  <sheets>
    <sheet name="2010-2011" sheetId="1" r:id="rId1"/>
  </sheets>
  <definedNames>
    <definedName name="_Key1" hidden="1">#REF!</definedName>
    <definedName name="_Order1" hidden="1">0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<sst xmlns="http://schemas.openxmlformats.org/spreadsheetml/2006/main" count="141" uniqueCount="59">
  <si>
    <t>PLAYER</t>
  </si>
  <si>
    <t>G</t>
  </si>
  <si>
    <t>A</t>
  </si>
  <si>
    <t>PTS</t>
  </si>
  <si>
    <t>PP</t>
  </si>
  <si>
    <t>SH</t>
  </si>
  <si>
    <t>GW</t>
  </si>
  <si>
    <t>PIM</t>
  </si>
  <si>
    <t>GP</t>
  </si>
  <si>
    <t>FORDHAM</t>
  </si>
  <si>
    <t>Bench</t>
  </si>
  <si>
    <t>W</t>
  </si>
  <si>
    <t>L</t>
  </si>
  <si>
    <t>MIN</t>
  </si>
  <si>
    <t>GA</t>
  </si>
  <si>
    <t>EN</t>
  </si>
  <si>
    <t>SAV</t>
  </si>
  <si>
    <t>SHO</t>
  </si>
  <si>
    <t>PCT</t>
  </si>
  <si>
    <t xml:space="preserve">  G</t>
  </si>
  <si>
    <t>OPPONENT</t>
  </si>
  <si>
    <t xml:space="preserve">  LEAGUE</t>
  </si>
  <si>
    <t xml:space="preserve">  TOTALS</t>
  </si>
  <si>
    <t>-</t>
  </si>
  <si>
    <t xml:space="preserve">  POWER PLAY PERCENTAGES</t>
  </si>
  <si>
    <t xml:space="preserve">  GOALIE STATISTICS</t>
  </si>
  <si>
    <t xml:space="preserve"> </t>
  </si>
  <si>
    <t>GAA</t>
  </si>
  <si>
    <t xml:space="preserve">     NON - LEAGUE/PLAYOFFS</t>
  </si>
  <si>
    <t xml:space="preserve">     NON LEAGUE/PLAYOFFS</t>
  </si>
  <si>
    <t xml:space="preserve">         TOTALS</t>
  </si>
  <si>
    <t>TOTAL LEAGUE &amp; NON-LEAGUE</t>
  </si>
  <si>
    <t>LEAGUE</t>
  </si>
  <si>
    <t xml:space="preserve">         LEAGUE STATISTICS</t>
  </si>
  <si>
    <t xml:space="preserve">   NON-LEAGUE/PLAYOFF STATISTICS</t>
  </si>
  <si>
    <t>Ben Zabatino</t>
  </si>
  <si>
    <t>Joe Theriault</t>
  </si>
  <si>
    <t>Pete Marion</t>
  </si>
  <si>
    <t>Jim Brolly</t>
  </si>
  <si>
    <t>John Manley</t>
  </si>
  <si>
    <t>John Quigg</t>
  </si>
  <si>
    <t>Tom Greco</t>
  </si>
  <si>
    <t>Alex Passarello</t>
  </si>
  <si>
    <t>Craig Hoffman</t>
  </si>
  <si>
    <t>John Timoni</t>
  </si>
  <si>
    <t>OTL</t>
  </si>
  <si>
    <t>Kevin Andrews</t>
  </si>
  <si>
    <t>John Fox</t>
  </si>
  <si>
    <t>Kristian Krober</t>
  </si>
  <si>
    <t>Jonathan Acker</t>
  </si>
  <si>
    <t>James Bender</t>
  </si>
  <si>
    <t>Ben Boltz</t>
  </si>
  <si>
    <t>Mike Robertson</t>
  </si>
  <si>
    <t>Alex Ponchak</t>
  </si>
  <si>
    <t>Paul McHugh</t>
  </si>
  <si>
    <t>Joe Sweeney</t>
  </si>
  <si>
    <t>Terence McGinley</t>
  </si>
  <si>
    <t>John Frost</t>
  </si>
  <si>
    <t>Jon Koller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</si>
</sst>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General_)"/>
    <numFmt numFmtId="167" formatCode="0_)"/>
    <numFmt numFmtId="168" formatCode="#,##0.0"/>
    <numFmt numFmtId="169" formatCode="#,##0.000"/>
    <numFmt numFmtId="170" formatCode="0.000"/>
    <numFmt numFmtId="171" formatCode="0.0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166" fontId="0" fillId="0" borderId="0" xfId="0" applyAlignment="1">
      <alignment/>
    </xf>
    <xf numFmtId="166" fontId="4" fillId="0" borderId="0" xfId="0" applyFont="1" applyFill="1" applyAlignment="1">
      <alignment/>
    </xf>
    <xf numFmtId="166" fontId="4" fillId="0" borderId="10" xfId="0" applyFont="1" applyFill="1" applyBorder="1" applyAlignment="1">
      <alignment/>
    </xf>
    <xf numFmtId="166" fontId="4" fillId="0" borderId="0" xfId="0" applyNumberFormat="1" applyFont="1" applyFill="1" applyAlignment="1" applyProtection="1">
      <alignment horizontal="left"/>
      <protection/>
    </xf>
    <xf numFmtId="166" fontId="4" fillId="0" borderId="11" xfId="0" applyFont="1" applyFill="1" applyBorder="1" applyAlignment="1">
      <alignment/>
    </xf>
    <xf numFmtId="166" fontId="0" fillId="0" borderId="0" xfId="0" applyFill="1" applyAlignment="1">
      <alignment/>
    </xf>
    <xf numFmtId="167" fontId="4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6" fontId="4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 applyProtection="1">
      <alignment/>
      <protection/>
    </xf>
    <xf numFmtId="166" fontId="4" fillId="0" borderId="1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/>
    </xf>
    <xf numFmtId="166" fontId="4" fillId="0" borderId="0" xfId="0" applyNumberFormat="1" applyFont="1" applyFill="1" applyAlignment="1" applyProtection="1" quotePrefix="1">
      <alignment horizontal="left"/>
      <protection/>
    </xf>
    <xf numFmtId="166" fontId="4" fillId="0" borderId="11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Fill="1" applyAlignment="1" applyProtection="1" quotePrefix="1">
      <alignment horizontal="center"/>
      <protection/>
    </xf>
    <xf numFmtId="164" fontId="4" fillId="0" borderId="0" xfId="0" applyNumberFormat="1" applyFont="1" applyFill="1" applyAlignment="1" applyProtection="1">
      <alignment horizontal="center"/>
      <protection/>
    </xf>
    <xf numFmtId="166" fontId="4" fillId="0" borderId="0" xfId="0" applyFont="1" applyFill="1" applyAlignment="1">
      <alignment horizontal="center"/>
    </xf>
    <xf numFmtId="164" fontId="4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0"/>
  <sheetViews>
    <sheetView tabSelected="1" zoomScalePageLayoutView="0" workbookViewId="0" topLeftCell="A1">
      <selection activeCell="A48" sqref="A48"/>
    </sheetView>
  </sheetViews>
  <sheetFormatPr defaultColWidth="9.00390625" defaultRowHeight="12.75"/>
  <cols>
    <col min="2" max="2" width="18.875" style="0" customWidth="1"/>
    <col min="3" max="10" width="5.00390625" style="0" customWidth="1"/>
    <col min="11" max="11" width="6.625" style="0" customWidth="1"/>
    <col min="12" max="27" width="5.00390625" style="0" customWidth="1"/>
  </cols>
  <sheetData>
    <row r="1" spans="1:27" ht="12.75">
      <c r="A1" s="1" t="s">
        <v>26</v>
      </c>
      <c r="B1" s="1"/>
      <c r="C1" s="3" t="s">
        <v>33</v>
      </c>
      <c r="D1" s="1"/>
      <c r="E1" s="1"/>
      <c r="F1" s="1"/>
      <c r="G1" s="1"/>
      <c r="H1" s="1"/>
      <c r="I1" s="1"/>
      <c r="J1" s="12"/>
      <c r="K1" s="3" t="s">
        <v>34</v>
      </c>
      <c r="L1" s="17"/>
      <c r="M1" s="1"/>
      <c r="N1" s="1"/>
      <c r="O1" s="1"/>
      <c r="P1" s="1"/>
      <c r="Q1" s="1"/>
      <c r="R1" s="12"/>
      <c r="S1" s="3"/>
      <c r="T1" s="17" t="s">
        <v>31</v>
      </c>
      <c r="U1" s="1"/>
      <c r="V1" s="1"/>
      <c r="W1" s="1"/>
      <c r="X1" s="1"/>
      <c r="Y1" s="1"/>
      <c r="Z1" s="1"/>
      <c r="AA1" s="5"/>
    </row>
    <row r="2" spans="1:27" ht="12.75">
      <c r="A2" s="1"/>
      <c r="B2" s="1"/>
      <c r="C2" s="1"/>
      <c r="D2" s="1" t="s">
        <v>26</v>
      </c>
      <c r="E2" s="1"/>
      <c r="F2" s="1"/>
      <c r="G2" s="1"/>
      <c r="H2" s="1"/>
      <c r="I2" s="1" t="s">
        <v>26</v>
      </c>
      <c r="J2" s="12"/>
      <c r="K2" s="1"/>
      <c r="L2" s="1"/>
      <c r="M2" s="1"/>
      <c r="N2" s="1"/>
      <c r="O2" s="1"/>
      <c r="P2" s="1"/>
      <c r="Q2" s="1"/>
      <c r="R2" s="12"/>
      <c r="S2" s="3"/>
      <c r="T2" s="1"/>
      <c r="U2" s="1"/>
      <c r="V2" s="1"/>
      <c r="W2" s="1"/>
      <c r="X2" s="1"/>
      <c r="Y2" s="1"/>
      <c r="Z2" s="1"/>
      <c r="AA2" s="5"/>
    </row>
    <row r="3" spans="1:27" ht="12.75">
      <c r="A3" s="1"/>
      <c r="B3" s="3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18" t="s">
        <v>8</v>
      </c>
      <c r="K3" s="19" t="s">
        <v>19</v>
      </c>
      <c r="L3" s="7" t="s">
        <v>2</v>
      </c>
      <c r="M3" s="7" t="s">
        <v>3</v>
      </c>
      <c r="N3" s="7" t="s">
        <v>4</v>
      </c>
      <c r="O3" s="7" t="s">
        <v>5</v>
      </c>
      <c r="P3" s="7" t="s">
        <v>6</v>
      </c>
      <c r="Q3" s="7" t="s">
        <v>7</v>
      </c>
      <c r="R3" s="18" t="s">
        <v>8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X3" s="7" t="s">
        <v>6</v>
      </c>
      <c r="Y3" s="7" t="s">
        <v>7</v>
      </c>
      <c r="Z3" s="7" t="s">
        <v>8</v>
      </c>
      <c r="AA3" s="5"/>
    </row>
    <row r="4" spans="1:27" ht="12.75">
      <c r="A4" s="1"/>
      <c r="B4" s="3" t="s">
        <v>48</v>
      </c>
      <c r="C4" s="1">
        <v>14</v>
      </c>
      <c r="D4" s="1">
        <v>21</v>
      </c>
      <c r="E4" s="1">
        <f aca="true" t="shared" si="0" ref="E4:E27">SUM(C4:D4)</f>
        <v>35</v>
      </c>
      <c r="F4" s="1">
        <v>3</v>
      </c>
      <c r="G4" s="1">
        <v>2</v>
      </c>
      <c r="H4" s="1">
        <v>1</v>
      </c>
      <c r="I4" s="1">
        <v>20</v>
      </c>
      <c r="J4" s="4">
        <v>14</v>
      </c>
      <c r="K4" s="1">
        <v>6</v>
      </c>
      <c r="L4" s="1">
        <v>8</v>
      </c>
      <c r="M4" s="1">
        <f aca="true" t="shared" si="1" ref="M4:M27">SUM(K4:L4)</f>
        <v>14</v>
      </c>
      <c r="N4" s="1">
        <v>3</v>
      </c>
      <c r="O4" s="1">
        <v>0</v>
      </c>
      <c r="P4" s="1">
        <v>1</v>
      </c>
      <c r="Q4" s="1">
        <v>12</v>
      </c>
      <c r="R4" s="4">
        <v>9</v>
      </c>
      <c r="S4" s="1">
        <f aca="true" t="shared" si="2" ref="S4:S27">C4+K4</f>
        <v>20</v>
      </c>
      <c r="T4" s="1">
        <f aca="true" t="shared" si="3" ref="T4:T27">D4+L4</f>
        <v>29</v>
      </c>
      <c r="U4" s="1">
        <f aca="true" t="shared" si="4" ref="U4:U27">E4+M4</f>
        <v>49</v>
      </c>
      <c r="V4" s="1">
        <f aca="true" t="shared" si="5" ref="V4:V27">F4+N4</f>
        <v>6</v>
      </c>
      <c r="W4" s="1">
        <f aca="true" t="shared" si="6" ref="W4:W27">G4+O4</f>
        <v>2</v>
      </c>
      <c r="X4" s="1">
        <f aca="true" t="shared" si="7" ref="X4:X27">H4+P4</f>
        <v>2</v>
      </c>
      <c r="Y4" s="1">
        <f aca="true" t="shared" si="8" ref="Y4:Y27">I4+Q4</f>
        <v>32</v>
      </c>
      <c r="Z4" s="1">
        <f aca="true" t="shared" si="9" ref="Z4:Z27">J4+R4</f>
        <v>23</v>
      </c>
      <c r="AA4" s="5"/>
    </row>
    <row r="5" spans="1:27" ht="12.75">
      <c r="A5" s="1"/>
      <c r="B5" s="3" t="s">
        <v>47</v>
      </c>
      <c r="C5" s="1">
        <v>12</v>
      </c>
      <c r="D5" s="1">
        <v>19</v>
      </c>
      <c r="E5" s="1">
        <f t="shared" si="0"/>
        <v>31</v>
      </c>
      <c r="F5" s="1">
        <v>4</v>
      </c>
      <c r="G5" s="1">
        <v>0</v>
      </c>
      <c r="H5" s="1">
        <v>1</v>
      </c>
      <c r="I5" s="1">
        <v>6</v>
      </c>
      <c r="J5" s="4">
        <v>16</v>
      </c>
      <c r="K5" s="1">
        <v>9</v>
      </c>
      <c r="L5" s="1">
        <v>4</v>
      </c>
      <c r="M5" s="1">
        <f t="shared" si="1"/>
        <v>13</v>
      </c>
      <c r="N5" s="1">
        <v>0</v>
      </c>
      <c r="O5" s="1">
        <v>0</v>
      </c>
      <c r="P5" s="1">
        <v>0</v>
      </c>
      <c r="Q5" s="1">
        <v>2</v>
      </c>
      <c r="R5" s="4">
        <v>9</v>
      </c>
      <c r="S5" s="1">
        <f t="shared" si="2"/>
        <v>21</v>
      </c>
      <c r="T5" s="1">
        <f t="shared" si="3"/>
        <v>23</v>
      </c>
      <c r="U5" s="1">
        <f t="shared" si="4"/>
        <v>44</v>
      </c>
      <c r="V5" s="1">
        <f t="shared" si="5"/>
        <v>4</v>
      </c>
      <c r="W5" s="1">
        <f t="shared" si="6"/>
        <v>0</v>
      </c>
      <c r="X5" s="1">
        <f t="shared" si="7"/>
        <v>1</v>
      </c>
      <c r="Y5" s="1">
        <f t="shared" si="8"/>
        <v>8</v>
      </c>
      <c r="Z5" s="1">
        <f t="shared" si="9"/>
        <v>25</v>
      </c>
      <c r="AA5" s="5"/>
    </row>
    <row r="6" spans="1:27" ht="12.75">
      <c r="A6" s="1"/>
      <c r="B6" s="3" t="s">
        <v>50</v>
      </c>
      <c r="C6" s="1">
        <v>12</v>
      </c>
      <c r="D6" s="1">
        <v>16</v>
      </c>
      <c r="E6" s="1">
        <f t="shared" si="0"/>
        <v>28</v>
      </c>
      <c r="F6" s="1">
        <v>5</v>
      </c>
      <c r="G6" s="1">
        <v>0</v>
      </c>
      <c r="H6" s="1">
        <v>3</v>
      </c>
      <c r="I6" s="1">
        <v>14</v>
      </c>
      <c r="J6" s="4">
        <v>14</v>
      </c>
      <c r="K6" s="1">
        <v>7</v>
      </c>
      <c r="L6" s="1">
        <v>4</v>
      </c>
      <c r="M6" s="1">
        <f t="shared" si="1"/>
        <v>11</v>
      </c>
      <c r="N6" s="1">
        <v>1</v>
      </c>
      <c r="O6" s="1">
        <v>0</v>
      </c>
      <c r="P6" s="1">
        <v>1</v>
      </c>
      <c r="Q6" s="1">
        <v>6</v>
      </c>
      <c r="R6" s="4">
        <v>8</v>
      </c>
      <c r="S6" s="1">
        <f t="shared" si="2"/>
        <v>19</v>
      </c>
      <c r="T6" s="1">
        <f t="shared" si="3"/>
        <v>20</v>
      </c>
      <c r="U6" s="1">
        <f t="shared" si="4"/>
        <v>39</v>
      </c>
      <c r="V6" s="1">
        <f t="shared" si="5"/>
        <v>6</v>
      </c>
      <c r="W6" s="1">
        <f t="shared" si="6"/>
        <v>0</v>
      </c>
      <c r="X6" s="1">
        <f t="shared" si="7"/>
        <v>4</v>
      </c>
      <c r="Y6" s="1">
        <f t="shared" si="8"/>
        <v>20</v>
      </c>
      <c r="Z6" s="1">
        <f t="shared" si="9"/>
        <v>22</v>
      </c>
      <c r="AA6" s="5"/>
    </row>
    <row r="7" spans="1:27" ht="12.75">
      <c r="A7" s="1"/>
      <c r="B7" s="3" t="s">
        <v>44</v>
      </c>
      <c r="C7" s="1">
        <v>14</v>
      </c>
      <c r="D7" s="1">
        <v>14</v>
      </c>
      <c r="E7" s="1">
        <f t="shared" si="0"/>
        <v>28</v>
      </c>
      <c r="F7" s="1">
        <v>3</v>
      </c>
      <c r="G7" s="1">
        <v>1</v>
      </c>
      <c r="H7" s="1">
        <v>2</v>
      </c>
      <c r="I7" s="1">
        <v>14</v>
      </c>
      <c r="J7" s="4">
        <v>15</v>
      </c>
      <c r="K7" s="1">
        <v>6</v>
      </c>
      <c r="L7" s="1">
        <v>3</v>
      </c>
      <c r="M7" s="1">
        <f t="shared" si="1"/>
        <v>9</v>
      </c>
      <c r="N7" s="1">
        <v>1</v>
      </c>
      <c r="O7" s="1">
        <v>0</v>
      </c>
      <c r="P7" s="1">
        <v>1</v>
      </c>
      <c r="Q7" s="1">
        <v>4</v>
      </c>
      <c r="R7" s="4">
        <v>9</v>
      </c>
      <c r="S7" s="1">
        <f t="shared" si="2"/>
        <v>20</v>
      </c>
      <c r="T7" s="1">
        <f t="shared" si="3"/>
        <v>17</v>
      </c>
      <c r="U7" s="1">
        <f t="shared" si="4"/>
        <v>37</v>
      </c>
      <c r="V7" s="1">
        <f t="shared" si="5"/>
        <v>4</v>
      </c>
      <c r="W7" s="1">
        <f t="shared" si="6"/>
        <v>1</v>
      </c>
      <c r="X7" s="1">
        <f t="shared" si="7"/>
        <v>3</v>
      </c>
      <c r="Y7" s="1">
        <f t="shared" si="8"/>
        <v>18</v>
      </c>
      <c r="Z7" s="1">
        <f t="shared" si="9"/>
        <v>24</v>
      </c>
      <c r="AA7" s="5"/>
    </row>
    <row r="8" spans="1:27" ht="12.75">
      <c r="A8" s="1"/>
      <c r="B8" s="3" t="s">
        <v>35</v>
      </c>
      <c r="C8" s="1">
        <v>16</v>
      </c>
      <c r="D8" s="1">
        <v>11</v>
      </c>
      <c r="E8" s="1">
        <f t="shared" si="0"/>
        <v>27</v>
      </c>
      <c r="F8" s="1">
        <v>0</v>
      </c>
      <c r="G8" s="1">
        <v>1</v>
      </c>
      <c r="H8" s="1">
        <v>2</v>
      </c>
      <c r="I8" s="1">
        <v>8</v>
      </c>
      <c r="J8" s="4">
        <v>15</v>
      </c>
      <c r="K8" s="1">
        <v>0</v>
      </c>
      <c r="L8" s="1">
        <v>2</v>
      </c>
      <c r="M8" s="1">
        <f t="shared" si="1"/>
        <v>2</v>
      </c>
      <c r="N8" s="1">
        <v>0</v>
      </c>
      <c r="O8" s="1">
        <v>0</v>
      </c>
      <c r="P8" s="1">
        <v>0</v>
      </c>
      <c r="Q8" s="1">
        <v>11</v>
      </c>
      <c r="R8" s="4">
        <v>5</v>
      </c>
      <c r="S8" s="1">
        <f t="shared" si="2"/>
        <v>16</v>
      </c>
      <c r="T8" s="1">
        <f t="shared" si="3"/>
        <v>13</v>
      </c>
      <c r="U8" s="1">
        <f t="shared" si="4"/>
        <v>29</v>
      </c>
      <c r="V8" s="1">
        <f t="shared" si="5"/>
        <v>0</v>
      </c>
      <c r="W8" s="1">
        <f t="shared" si="6"/>
        <v>1</v>
      </c>
      <c r="X8" s="1">
        <f t="shared" si="7"/>
        <v>2</v>
      </c>
      <c r="Y8" s="1">
        <f t="shared" si="8"/>
        <v>19</v>
      </c>
      <c r="Z8" s="1">
        <f t="shared" si="9"/>
        <v>20</v>
      </c>
      <c r="AA8" s="5"/>
    </row>
    <row r="9" spans="1:27" ht="12.75">
      <c r="A9" s="1"/>
      <c r="B9" s="3" t="s">
        <v>57</v>
      </c>
      <c r="C9" s="1">
        <v>12</v>
      </c>
      <c r="D9" s="1">
        <v>12</v>
      </c>
      <c r="E9" s="1">
        <f t="shared" si="0"/>
        <v>24</v>
      </c>
      <c r="F9" s="1">
        <v>0</v>
      </c>
      <c r="G9" s="1">
        <v>1</v>
      </c>
      <c r="H9" s="1">
        <v>0</v>
      </c>
      <c r="I9" s="1">
        <v>20</v>
      </c>
      <c r="J9" s="4">
        <v>12</v>
      </c>
      <c r="K9" s="1">
        <v>1</v>
      </c>
      <c r="L9" s="1">
        <v>2</v>
      </c>
      <c r="M9" s="1">
        <f t="shared" si="1"/>
        <v>3</v>
      </c>
      <c r="N9" s="1">
        <v>0</v>
      </c>
      <c r="O9" s="1">
        <v>0</v>
      </c>
      <c r="P9" s="1">
        <v>0</v>
      </c>
      <c r="Q9" s="1">
        <v>10</v>
      </c>
      <c r="R9" s="4">
        <v>4</v>
      </c>
      <c r="S9" s="1">
        <f t="shared" si="2"/>
        <v>13</v>
      </c>
      <c r="T9" s="1">
        <f t="shared" si="3"/>
        <v>14</v>
      </c>
      <c r="U9" s="1">
        <f t="shared" si="4"/>
        <v>27</v>
      </c>
      <c r="V9" s="1">
        <f t="shared" si="5"/>
        <v>0</v>
      </c>
      <c r="W9" s="1">
        <f t="shared" si="6"/>
        <v>1</v>
      </c>
      <c r="X9" s="1">
        <f t="shared" si="7"/>
        <v>0</v>
      </c>
      <c r="Y9" s="1">
        <f t="shared" si="8"/>
        <v>30</v>
      </c>
      <c r="Z9" s="1">
        <f t="shared" si="9"/>
        <v>16</v>
      </c>
      <c r="AA9" s="5"/>
    </row>
    <row r="10" spans="1:27" ht="12.75">
      <c r="A10" s="1"/>
      <c r="B10" s="3" t="s">
        <v>41</v>
      </c>
      <c r="C10" s="1">
        <v>7</v>
      </c>
      <c r="D10" s="1">
        <v>7</v>
      </c>
      <c r="E10" s="1">
        <f t="shared" si="0"/>
        <v>14</v>
      </c>
      <c r="F10" s="1">
        <v>1</v>
      </c>
      <c r="G10" s="1">
        <v>0</v>
      </c>
      <c r="H10" s="1">
        <v>0</v>
      </c>
      <c r="I10" s="1">
        <v>8</v>
      </c>
      <c r="J10" s="4">
        <v>16</v>
      </c>
      <c r="K10" s="1">
        <v>1</v>
      </c>
      <c r="L10" s="1">
        <v>3</v>
      </c>
      <c r="M10" s="1">
        <f t="shared" si="1"/>
        <v>4</v>
      </c>
      <c r="N10" s="1">
        <v>1</v>
      </c>
      <c r="O10" s="1">
        <v>0</v>
      </c>
      <c r="P10" s="1">
        <v>0</v>
      </c>
      <c r="Q10" s="1">
        <v>2</v>
      </c>
      <c r="R10" s="4">
        <v>9</v>
      </c>
      <c r="S10" s="1">
        <f t="shared" si="2"/>
        <v>8</v>
      </c>
      <c r="T10" s="1">
        <f t="shared" si="3"/>
        <v>10</v>
      </c>
      <c r="U10" s="1">
        <f t="shared" si="4"/>
        <v>18</v>
      </c>
      <c r="V10" s="1">
        <f t="shared" si="5"/>
        <v>2</v>
      </c>
      <c r="W10" s="1">
        <f t="shared" si="6"/>
        <v>0</v>
      </c>
      <c r="X10" s="1">
        <f t="shared" si="7"/>
        <v>0</v>
      </c>
      <c r="Y10" s="1">
        <f t="shared" si="8"/>
        <v>10</v>
      </c>
      <c r="Z10" s="1">
        <f t="shared" si="9"/>
        <v>25</v>
      </c>
      <c r="AA10" s="5"/>
    </row>
    <row r="11" spans="1:27" ht="12.75">
      <c r="A11" s="1"/>
      <c r="B11" s="3" t="s">
        <v>55</v>
      </c>
      <c r="C11" s="1">
        <v>6</v>
      </c>
      <c r="D11" s="1">
        <v>8</v>
      </c>
      <c r="E11" s="1">
        <f t="shared" si="0"/>
        <v>14</v>
      </c>
      <c r="F11" s="1">
        <v>0</v>
      </c>
      <c r="G11" s="1">
        <v>0</v>
      </c>
      <c r="H11" s="1">
        <v>0</v>
      </c>
      <c r="I11" s="1">
        <v>10</v>
      </c>
      <c r="J11" s="4">
        <v>15</v>
      </c>
      <c r="K11" s="1">
        <v>1</v>
      </c>
      <c r="L11" s="1">
        <v>1</v>
      </c>
      <c r="M11" s="1">
        <f t="shared" si="1"/>
        <v>2</v>
      </c>
      <c r="N11" s="1">
        <v>0</v>
      </c>
      <c r="O11" s="1">
        <v>0</v>
      </c>
      <c r="P11" s="1">
        <v>0</v>
      </c>
      <c r="Q11" s="1">
        <v>0</v>
      </c>
      <c r="R11" s="4">
        <v>6</v>
      </c>
      <c r="S11" s="1">
        <f t="shared" si="2"/>
        <v>7</v>
      </c>
      <c r="T11" s="1">
        <f t="shared" si="3"/>
        <v>9</v>
      </c>
      <c r="U11" s="1">
        <f t="shared" si="4"/>
        <v>16</v>
      </c>
      <c r="V11" s="1">
        <f t="shared" si="5"/>
        <v>0</v>
      </c>
      <c r="W11" s="1">
        <f t="shared" si="6"/>
        <v>0</v>
      </c>
      <c r="X11" s="1">
        <f t="shared" si="7"/>
        <v>0</v>
      </c>
      <c r="Y11" s="1">
        <f t="shared" si="8"/>
        <v>10</v>
      </c>
      <c r="Z11" s="1">
        <f t="shared" si="9"/>
        <v>21</v>
      </c>
      <c r="AA11" s="5"/>
    </row>
    <row r="12" spans="1:27" ht="12.75">
      <c r="A12" s="1"/>
      <c r="B12" s="3" t="s">
        <v>39</v>
      </c>
      <c r="C12" s="1">
        <v>5</v>
      </c>
      <c r="D12" s="1">
        <v>3</v>
      </c>
      <c r="E12" s="1">
        <f t="shared" si="0"/>
        <v>8</v>
      </c>
      <c r="F12" s="1">
        <v>1</v>
      </c>
      <c r="G12" s="1">
        <v>1</v>
      </c>
      <c r="H12" s="1">
        <v>2</v>
      </c>
      <c r="I12" s="1">
        <v>16</v>
      </c>
      <c r="J12" s="4">
        <v>14</v>
      </c>
      <c r="K12" s="1">
        <v>2</v>
      </c>
      <c r="L12" s="1">
        <v>5</v>
      </c>
      <c r="M12" s="1">
        <f t="shared" si="1"/>
        <v>7</v>
      </c>
      <c r="N12" s="1">
        <v>0</v>
      </c>
      <c r="O12" s="1">
        <v>0</v>
      </c>
      <c r="P12" s="1">
        <v>1</v>
      </c>
      <c r="Q12" s="1">
        <v>10</v>
      </c>
      <c r="R12" s="4">
        <v>9</v>
      </c>
      <c r="S12" s="1">
        <f t="shared" si="2"/>
        <v>7</v>
      </c>
      <c r="T12" s="1">
        <f t="shared" si="3"/>
        <v>8</v>
      </c>
      <c r="U12" s="1">
        <f t="shared" si="4"/>
        <v>15</v>
      </c>
      <c r="V12" s="1">
        <f t="shared" si="5"/>
        <v>1</v>
      </c>
      <c r="W12" s="1">
        <f t="shared" si="6"/>
        <v>1</v>
      </c>
      <c r="X12" s="1">
        <f t="shared" si="7"/>
        <v>3</v>
      </c>
      <c r="Y12" s="1">
        <f t="shared" si="8"/>
        <v>26</v>
      </c>
      <c r="Z12" s="1">
        <f t="shared" si="9"/>
        <v>23</v>
      </c>
      <c r="AA12" s="5"/>
    </row>
    <row r="13" spans="1:27" ht="12.75">
      <c r="A13" s="1"/>
      <c r="B13" s="3" t="s">
        <v>42</v>
      </c>
      <c r="C13" s="1">
        <v>6</v>
      </c>
      <c r="D13" s="1">
        <v>7</v>
      </c>
      <c r="E13" s="1">
        <f t="shared" si="0"/>
        <v>13</v>
      </c>
      <c r="F13" s="1">
        <v>0</v>
      </c>
      <c r="G13" s="1">
        <v>0</v>
      </c>
      <c r="H13" s="1">
        <v>0</v>
      </c>
      <c r="I13" s="1">
        <v>4</v>
      </c>
      <c r="J13" s="4">
        <v>13</v>
      </c>
      <c r="K13" s="1">
        <v>0</v>
      </c>
      <c r="L13" s="1">
        <v>0</v>
      </c>
      <c r="M13" s="1">
        <f t="shared" si="1"/>
        <v>0</v>
      </c>
      <c r="N13" s="1">
        <v>0</v>
      </c>
      <c r="O13" s="1">
        <v>0</v>
      </c>
      <c r="P13" s="1">
        <v>0</v>
      </c>
      <c r="Q13" s="1">
        <v>0</v>
      </c>
      <c r="R13" s="4">
        <v>5</v>
      </c>
      <c r="S13" s="1">
        <f t="shared" si="2"/>
        <v>6</v>
      </c>
      <c r="T13" s="1">
        <f t="shared" si="3"/>
        <v>7</v>
      </c>
      <c r="U13" s="1">
        <f t="shared" si="4"/>
        <v>13</v>
      </c>
      <c r="V13" s="1">
        <f t="shared" si="5"/>
        <v>0</v>
      </c>
      <c r="W13" s="1">
        <f t="shared" si="6"/>
        <v>0</v>
      </c>
      <c r="X13" s="1">
        <f t="shared" si="7"/>
        <v>0</v>
      </c>
      <c r="Y13" s="1">
        <f t="shared" si="8"/>
        <v>4</v>
      </c>
      <c r="Z13" s="1">
        <f t="shared" si="9"/>
        <v>18</v>
      </c>
      <c r="AA13" s="5"/>
    </row>
    <row r="14" spans="1:27" ht="12.75">
      <c r="A14" s="1"/>
      <c r="B14" s="3" t="s">
        <v>40</v>
      </c>
      <c r="C14" s="1">
        <v>0</v>
      </c>
      <c r="D14" s="1">
        <v>10</v>
      </c>
      <c r="E14" s="1">
        <f t="shared" si="0"/>
        <v>10</v>
      </c>
      <c r="F14" s="1">
        <v>0</v>
      </c>
      <c r="G14" s="1">
        <v>0</v>
      </c>
      <c r="H14" s="1">
        <v>0</v>
      </c>
      <c r="I14" s="1">
        <v>10</v>
      </c>
      <c r="J14" s="4">
        <v>16</v>
      </c>
      <c r="K14" s="1">
        <v>0</v>
      </c>
      <c r="L14" s="1">
        <v>3</v>
      </c>
      <c r="M14" s="1">
        <f t="shared" si="1"/>
        <v>3</v>
      </c>
      <c r="N14" s="1">
        <v>0</v>
      </c>
      <c r="O14" s="1">
        <v>0</v>
      </c>
      <c r="P14" s="1">
        <v>0</v>
      </c>
      <c r="Q14" s="1">
        <v>22</v>
      </c>
      <c r="R14" s="4">
        <v>9</v>
      </c>
      <c r="S14" s="1">
        <f t="shared" si="2"/>
        <v>0</v>
      </c>
      <c r="T14" s="1">
        <f t="shared" si="3"/>
        <v>13</v>
      </c>
      <c r="U14" s="1">
        <f t="shared" si="4"/>
        <v>13</v>
      </c>
      <c r="V14" s="1">
        <f t="shared" si="5"/>
        <v>0</v>
      </c>
      <c r="W14" s="1">
        <f t="shared" si="6"/>
        <v>0</v>
      </c>
      <c r="X14" s="1">
        <f t="shared" si="7"/>
        <v>0</v>
      </c>
      <c r="Y14" s="1">
        <f t="shared" si="8"/>
        <v>32</v>
      </c>
      <c r="Z14" s="1">
        <f t="shared" si="9"/>
        <v>25</v>
      </c>
      <c r="AA14" s="5"/>
    </row>
    <row r="15" spans="1:27" ht="12.75">
      <c r="A15" s="1"/>
      <c r="B15" s="3" t="s">
        <v>56</v>
      </c>
      <c r="C15" s="1">
        <v>3</v>
      </c>
      <c r="D15" s="1">
        <v>8</v>
      </c>
      <c r="E15" s="1">
        <f t="shared" si="0"/>
        <v>11</v>
      </c>
      <c r="F15" s="1">
        <v>0</v>
      </c>
      <c r="G15" s="1">
        <v>0</v>
      </c>
      <c r="H15" s="1">
        <v>1</v>
      </c>
      <c r="I15" s="1">
        <v>8</v>
      </c>
      <c r="J15" s="4">
        <v>16</v>
      </c>
      <c r="K15" s="1">
        <v>0</v>
      </c>
      <c r="L15" s="1">
        <v>0</v>
      </c>
      <c r="M15" s="1">
        <f t="shared" si="1"/>
        <v>0</v>
      </c>
      <c r="N15" s="1">
        <v>0</v>
      </c>
      <c r="O15" s="1">
        <v>0</v>
      </c>
      <c r="P15" s="1">
        <v>0</v>
      </c>
      <c r="Q15" s="1">
        <v>2</v>
      </c>
      <c r="R15" s="4">
        <v>5</v>
      </c>
      <c r="S15" s="1">
        <f t="shared" si="2"/>
        <v>3</v>
      </c>
      <c r="T15" s="1">
        <f t="shared" si="3"/>
        <v>8</v>
      </c>
      <c r="U15" s="1">
        <f t="shared" si="4"/>
        <v>11</v>
      </c>
      <c r="V15" s="1">
        <f t="shared" si="5"/>
        <v>0</v>
      </c>
      <c r="W15" s="1">
        <f t="shared" si="6"/>
        <v>0</v>
      </c>
      <c r="X15" s="1">
        <f t="shared" si="7"/>
        <v>1</v>
      </c>
      <c r="Y15" s="1">
        <f t="shared" si="8"/>
        <v>10</v>
      </c>
      <c r="Z15" s="1">
        <f t="shared" si="9"/>
        <v>21</v>
      </c>
      <c r="AA15" s="5"/>
    </row>
    <row r="16" spans="1:27" ht="12.75">
      <c r="A16" s="1"/>
      <c r="B16" s="3" t="s">
        <v>46</v>
      </c>
      <c r="C16" s="1">
        <v>5</v>
      </c>
      <c r="D16" s="1">
        <v>5</v>
      </c>
      <c r="E16" s="1">
        <f t="shared" si="0"/>
        <v>10</v>
      </c>
      <c r="F16" s="1">
        <v>0</v>
      </c>
      <c r="G16" s="1">
        <v>0</v>
      </c>
      <c r="H16" s="1">
        <v>0</v>
      </c>
      <c r="I16" s="1">
        <v>4</v>
      </c>
      <c r="J16" s="4">
        <v>15</v>
      </c>
      <c r="K16" s="1">
        <v>0</v>
      </c>
      <c r="L16" s="1">
        <v>0</v>
      </c>
      <c r="M16" s="1">
        <f t="shared" si="1"/>
        <v>0</v>
      </c>
      <c r="N16" s="1">
        <v>0</v>
      </c>
      <c r="O16" s="1">
        <v>0</v>
      </c>
      <c r="P16" s="1">
        <v>0</v>
      </c>
      <c r="Q16" s="1">
        <v>0</v>
      </c>
      <c r="R16" s="4">
        <v>9</v>
      </c>
      <c r="S16" s="1">
        <f t="shared" si="2"/>
        <v>5</v>
      </c>
      <c r="T16" s="1">
        <f t="shared" si="3"/>
        <v>5</v>
      </c>
      <c r="U16" s="1">
        <f t="shared" si="4"/>
        <v>10</v>
      </c>
      <c r="V16" s="1">
        <f t="shared" si="5"/>
        <v>0</v>
      </c>
      <c r="W16" s="1">
        <f t="shared" si="6"/>
        <v>0</v>
      </c>
      <c r="X16" s="1">
        <f t="shared" si="7"/>
        <v>0</v>
      </c>
      <c r="Y16" s="1">
        <f t="shared" si="8"/>
        <v>4</v>
      </c>
      <c r="Z16" s="1">
        <f t="shared" si="9"/>
        <v>24</v>
      </c>
      <c r="AA16" s="5"/>
    </row>
    <row r="17" spans="1:27" ht="12.75">
      <c r="A17" s="1"/>
      <c r="B17" s="3" t="s">
        <v>51</v>
      </c>
      <c r="C17" s="1">
        <v>3</v>
      </c>
      <c r="D17" s="1">
        <v>2</v>
      </c>
      <c r="E17" s="1">
        <f t="shared" si="0"/>
        <v>5</v>
      </c>
      <c r="F17" s="1">
        <v>0</v>
      </c>
      <c r="G17" s="1">
        <v>0</v>
      </c>
      <c r="H17" s="1">
        <v>0</v>
      </c>
      <c r="I17" s="1">
        <v>15</v>
      </c>
      <c r="J17" s="4">
        <v>13</v>
      </c>
      <c r="K17" s="1">
        <v>1</v>
      </c>
      <c r="L17" s="1">
        <v>2</v>
      </c>
      <c r="M17" s="1">
        <f t="shared" si="1"/>
        <v>3</v>
      </c>
      <c r="N17" s="1">
        <v>0</v>
      </c>
      <c r="O17" s="1">
        <v>0</v>
      </c>
      <c r="P17" s="1">
        <v>1</v>
      </c>
      <c r="Q17" s="1">
        <v>6</v>
      </c>
      <c r="R17" s="4">
        <v>9</v>
      </c>
      <c r="S17" s="1">
        <f t="shared" si="2"/>
        <v>4</v>
      </c>
      <c r="T17" s="1">
        <f t="shared" si="3"/>
        <v>4</v>
      </c>
      <c r="U17" s="1">
        <f t="shared" si="4"/>
        <v>8</v>
      </c>
      <c r="V17" s="1">
        <f t="shared" si="5"/>
        <v>0</v>
      </c>
      <c r="W17" s="1">
        <f t="shared" si="6"/>
        <v>0</v>
      </c>
      <c r="X17" s="1">
        <f t="shared" si="7"/>
        <v>1</v>
      </c>
      <c r="Y17" s="1">
        <f t="shared" si="8"/>
        <v>21</v>
      </c>
      <c r="Z17" s="1">
        <f t="shared" si="9"/>
        <v>22</v>
      </c>
      <c r="AA17" s="5"/>
    </row>
    <row r="18" spans="1:27" ht="12.75">
      <c r="A18" s="1"/>
      <c r="B18" s="3" t="s">
        <v>38</v>
      </c>
      <c r="C18" s="1">
        <v>2</v>
      </c>
      <c r="D18" s="1">
        <v>2</v>
      </c>
      <c r="E18" s="1">
        <f t="shared" si="0"/>
        <v>4</v>
      </c>
      <c r="F18" s="1">
        <v>0</v>
      </c>
      <c r="G18" s="1">
        <v>0</v>
      </c>
      <c r="H18" s="1">
        <v>1</v>
      </c>
      <c r="I18" s="1">
        <v>2</v>
      </c>
      <c r="J18" s="4">
        <v>3</v>
      </c>
      <c r="K18" s="1">
        <v>2</v>
      </c>
      <c r="L18" s="1">
        <v>1</v>
      </c>
      <c r="M18" s="1">
        <f t="shared" si="1"/>
        <v>3</v>
      </c>
      <c r="N18" s="1">
        <v>1</v>
      </c>
      <c r="O18" s="1">
        <v>0</v>
      </c>
      <c r="P18" s="1">
        <v>1</v>
      </c>
      <c r="Q18" s="1">
        <v>4</v>
      </c>
      <c r="R18" s="4">
        <v>5</v>
      </c>
      <c r="S18" s="1">
        <f t="shared" si="2"/>
        <v>4</v>
      </c>
      <c r="T18" s="1">
        <f t="shared" si="3"/>
        <v>3</v>
      </c>
      <c r="U18" s="1">
        <f t="shared" si="4"/>
        <v>7</v>
      </c>
      <c r="V18" s="1">
        <f t="shared" si="5"/>
        <v>1</v>
      </c>
      <c r="W18" s="1">
        <f t="shared" si="6"/>
        <v>0</v>
      </c>
      <c r="X18" s="1">
        <f t="shared" si="7"/>
        <v>2</v>
      </c>
      <c r="Y18" s="1">
        <f t="shared" si="8"/>
        <v>6</v>
      </c>
      <c r="Z18" s="1">
        <f t="shared" si="9"/>
        <v>8</v>
      </c>
      <c r="AA18" s="5"/>
    </row>
    <row r="19" spans="1:27" ht="12.75">
      <c r="A19" s="1"/>
      <c r="B19" s="3" t="s">
        <v>36</v>
      </c>
      <c r="C19" s="1">
        <v>1</v>
      </c>
      <c r="D19" s="1">
        <v>2</v>
      </c>
      <c r="E19" s="1">
        <f t="shared" si="0"/>
        <v>3</v>
      </c>
      <c r="F19" s="1">
        <v>0</v>
      </c>
      <c r="G19" s="1">
        <v>0</v>
      </c>
      <c r="H19" s="1">
        <v>0</v>
      </c>
      <c r="I19" s="1">
        <v>0</v>
      </c>
      <c r="J19" s="4">
        <v>5</v>
      </c>
      <c r="K19" s="1">
        <v>1</v>
      </c>
      <c r="L19" s="1">
        <v>1</v>
      </c>
      <c r="M19" s="1">
        <f t="shared" si="1"/>
        <v>2</v>
      </c>
      <c r="N19" s="1">
        <v>0</v>
      </c>
      <c r="O19" s="1">
        <v>0</v>
      </c>
      <c r="P19" s="1">
        <v>0</v>
      </c>
      <c r="Q19" s="1">
        <v>4</v>
      </c>
      <c r="R19" s="4">
        <v>3</v>
      </c>
      <c r="S19" s="1">
        <f t="shared" si="2"/>
        <v>2</v>
      </c>
      <c r="T19" s="1">
        <f t="shared" si="3"/>
        <v>3</v>
      </c>
      <c r="U19" s="1">
        <f t="shared" si="4"/>
        <v>5</v>
      </c>
      <c r="V19" s="1">
        <f t="shared" si="5"/>
        <v>0</v>
      </c>
      <c r="W19" s="1">
        <f t="shared" si="6"/>
        <v>0</v>
      </c>
      <c r="X19" s="1">
        <f t="shared" si="7"/>
        <v>0</v>
      </c>
      <c r="Y19" s="1">
        <f t="shared" si="8"/>
        <v>4</v>
      </c>
      <c r="Z19" s="1">
        <f t="shared" si="9"/>
        <v>8</v>
      </c>
      <c r="AA19" s="5"/>
    </row>
    <row r="20" spans="1:27" ht="12.75">
      <c r="A20" s="1"/>
      <c r="B20" s="3" t="s">
        <v>49</v>
      </c>
      <c r="C20" s="1">
        <v>0</v>
      </c>
      <c r="D20" s="1">
        <v>0</v>
      </c>
      <c r="E20" s="1">
        <f t="shared" si="0"/>
        <v>0</v>
      </c>
      <c r="F20" s="1">
        <v>0</v>
      </c>
      <c r="G20" s="1">
        <v>0</v>
      </c>
      <c r="H20" s="1">
        <v>0</v>
      </c>
      <c r="I20" s="1">
        <v>10</v>
      </c>
      <c r="J20" s="4">
        <v>8</v>
      </c>
      <c r="K20" s="1">
        <v>0</v>
      </c>
      <c r="L20" s="1">
        <v>2</v>
      </c>
      <c r="M20" s="1">
        <f t="shared" si="1"/>
        <v>2</v>
      </c>
      <c r="N20" s="1">
        <v>0</v>
      </c>
      <c r="O20" s="1">
        <v>0</v>
      </c>
      <c r="P20" s="1">
        <v>0</v>
      </c>
      <c r="Q20" s="1">
        <v>2</v>
      </c>
      <c r="R20" s="4">
        <v>9</v>
      </c>
      <c r="S20" s="1">
        <f t="shared" si="2"/>
        <v>0</v>
      </c>
      <c r="T20" s="1">
        <f t="shared" si="3"/>
        <v>2</v>
      </c>
      <c r="U20" s="1">
        <f t="shared" si="4"/>
        <v>2</v>
      </c>
      <c r="V20" s="1">
        <f t="shared" si="5"/>
        <v>0</v>
      </c>
      <c r="W20" s="1">
        <f t="shared" si="6"/>
        <v>0</v>
      </c>
      <c r="X20" s="1">
        <f t="shared" si="7"/>
        <v>0</v>
      </c>
      <c r="Y20" s="1">
        <f t="shared" si="8"/>
        <v>12</v>
      </c>
      <c r="Z20" s="1">
        <f t="shared" si="9"/>
        <v>17</v>
      </c>
      <c r="AA20" s="5"/>
    </row>
    <row r="21" spans="1:27" ht="12.75">
      <c r="A21" s="1"/>
      <c r="B21" s="3" t="s">
        <v>37</v>
      </c>
      <c r="C21" s="1">
        <v>0</v>
      </c>
      <c r="D21" s="1">
        <v>1</v>
      </c>
      <c r="E21" s="1">
        <f t="shared" si="0"/>
        <v>1</v>
      </c>
      <c r="F21" s="1">
        <v>0</v>
      </c>
      <c r="G21" s="1">
        <v>0</v>
      </c>
      <c r="H21" s="1">
        <v>0</v>
      </c>
      <c r="I21" s="1">
        <v>0</v>
      </c>
      <c r="J21" s="4">
        <v>14</v>
      </c>
      <c r="K21" s="1">
        <v>0</v>
      </c>
      <c r="L21" s="1">
        <v>0</v>
      </c>
      <c r="M21" s="1">
        <f t="shared" si="1"/>
        <v>0</v>
      </c>
      <c r="N21" s="1">
        <v>0</v>
      </c>
      <c r="O21" s="1">
        <v>0</v>
      </c>
      <c r="P21" s="1">
        <v>0</v>
      </c>
      <c r="Q21" s="1">
        <v>0</v>
      </c>
      <c r="R21" s="4">
        <v>6</v>
      </c>
      <c r="S21" s="1">
        <f t="shared" si="2"/>
        <v>0</v>
      </c>
      <c r="T21" s="1">
        <f t="shared" si="3"/>
        <v>1</v>
      </c>
      <c r="U21" s="1">
        <f t="shared" si="4"/>
        <v>1</v>
      </c>
      <c r="V21" s="1">
        <f t="shared" si="5"/>
        <v>0</v>
      </c>
      <c r="W21" s="1">
        <f t="shared" si="6"/>
        <v>0</v>
      </c>
      <c r="X21" s="1">
        <f t="shared" si="7"/>
        <v>0</v>
      </c>
      <c r="Y21" s="1">
        <f t="shared" si="8"/>
        <v>0</v>
      </c>
      <c r="Z21" s="1">
        <f t="shared" si="9"/>
        <v>20</v>
      </c>
      <c r="AA21" s="5"/>
    </row>
    <row r="22" spans="1:27" ht="12.75">
      <c r="A22" s="1"/>
      <c r="B22" s="3" t="s">
        <v>58</v>
      </c>
      <c r="C22" s="1">
        <v>0</v>
      </c>
      <c r="D22" s="1">
        <v>0</v>
      </c>
      <c r="E22" s="1">
        <f t="shared" si="0"/>
        <v>0</v>
      </c>
      <c r="F22" s="1">
        <v>0</v>
      </c>
      <c r="G22" s="1">
        <v>0</v>
      </c>
      <c r="H22" s="1">
        <v>0</v>
      </c>
      <c r="I22" s="1">
        <v>0</v>
      </c>
      <c r="J22" s="4">
        <v>1</v>
      </c>
      <c r="K22" s="1">
        <v>0</v>
      </c>
      <c r="L22" s="1">
        <v>0</v>
      </c>
      <c r="M22" s="1">
        <f t="shared" si="1"/>
        <v>0</v>
      </c>
      <c r="N22" s="1">
        <v>0</v>
      </c>
      <c r="O22" s="1">
        <v>0</v>
      </c>
      <c r="P22" s="1">
        <v>0</v>
      </c>
      <c r="Q22" s="1">
        <v>0</v>
      </c>
      <c r="R22" s="4">
        <v>0</v>
      </c>
      <c r="S22" s="1">
        <f t="shared" si="2"/>
        <v>0</v>
      </c>
      <c r="T22" s="1">
        <f t="shared" si="3"/>
        <v>0</v>
      </c>
      <c r="U22" s="1">
        <f t="shared" si="4"/>
        <v>0</v>
      </c>
      <c r="V22" s="1">
        <f t="shared" si="5"/>
        <v>0</v>
      </c>
      <c r="W22" s="1">
        <f t="shared" si="6"/>
        <v>0</v>
      </c>
      <c r="X22" s="1">
        <f t="shared" si="7"/>
        <v>0</v>
      </c>
      <c r="Y22" s="1">
        <f t="shared" si="8"/>
        <v>0</v>
      </c>
      <c r="Z22" s="1">
        <f t="shared" si="9"/>
        <v>1</v>
      </c>
      <c r="AA22" s="5"/>
    </row>
    <row r="23" spans="1:27" ht="12.75">
      <c r="A23" s="1"/>
      <c r="B23" s="3" t="s">
        <v>52</v>
      </c>
      <c r="C23" s="1">
        <v>0</v>
      </c>
      <c r="D23" s="1">
        <v>0</v>
      </c>
      <c r="E23" s="1">
        <f t="shared" si="0"/>
        <v>0</v>
      </c>
      <c r="F23" s="1">
        <v>0</v>
      </c>
      <c r="G23" s="1">
        <v>0</v>
      </c>
      <c r="H23" s="1">
        <v>0</v>
      </c>
      <c r="I23" s="1">
        <v>2</v>
      </c>
      <c r="J23" s="4">
        <v>3</v>
      </c>
      <c r="K23" s="1">
        <v>0</v>
      </c>
      <c r="L23" s="1">
        <v>0</v>
      </c>
      <c r="M23" s="1">
        <f t="shared" si="1"/>
        <v>0</v>
      </c>
      <c r="N23" s="1">
        <v>0</v>
      </c>
      <c r="O23" s="1">
        <v>0</v>
      </c>
      <c r="P23" s="1">
        <v>0</v>
      </c>
      <c r="Q23" s="1">
        <v>0</v>
      </c>
      <c r="R23" s="4">
        <v>1</v>
      </c>
      <c r="S23" s="1">
        <f t="shared" si="2"/>
        <v>0</v>
      </c>
      <c r="T23" s="1">
        <f t="shared" si="3"/>
        <v>0</v>
      </c>
      <c r="U23" s="1">
        <f t="shared" si="4"/>
        <v>0</v>
      </c>
      <c r="V23" s="1">
        <f t="shared" si="5"/>
        <v>0</v>
      </c>
      <c r="W23" s="1">
        <f t="shared" si="6"/>
        <v>0</v>
      </c>
      <c r="X23" s="1">
        <f t="shared" si="7"/>
        <v>0</v>
      </c>
      <c r="Y23" s="1">
        <f t="shared" si="8"/>
        <v>2</v>
      </c>
      <c r="Z23" s="1">
        <f t="shared" si="9"/>
        <v>4</v>
      </c>
      <c r="AA23" s="5"/>
    </row>
    <row r="24" spans="1:27" ht="12.75">
      <c r="A24" s="1"/>
      <c r="B24" s="3" t="s">
        <v>53</v>
      </c>
      <c r="C24" s="1">
        <v>0</v>
      </c>
      <c r="D24" s="1">
        <v>0</v>
      </c>
      <c r="E24" s="1">
        <f t="shared" si="0"/>
        <v>0</v>
      </c>
      <c r="F24" s="1">
        <v>0</v>
      </c>
      <c r="G24" s="1">
        <v>0</v>
      </c>
      <c r="H24" s="1">
        <v>0</v>
      </c>
      <c r="I24" s="1">
        <v>0</v>
      </c>
      <c r="J24" s="4">
        <v>5</v>
      </c>
      <c r="K24" s="1">
        <v>0</v>
      </c>
      <c r="L24" s="1">
        <v>0</v>
      </c>
      <c r="M24" s="1">
        <f t="shared" si="1"/>
        <v>0</v>
      </c>
      <c r="N24" s="1">
        <v>0</v>
      </c>
      <c r="O24" s="1">
        <v>0</v>
      </c>
      <c r="P24" s="1">
        <v>0</v>
      </c>
      <c r="Q24" s="1">
        <v>0</v>
      </c>
      <c r="R24" s="4">
        <v>0</v>
      </c>
      <c r="S24" s="1">
        <f t="shared" si="2"/>
        <v>0</v>
      </c>
      <c r="T24" s="1">
        <f t="shared" si="3"/>
        <v>0</v>
      </c>
      <c r="U24" s="1">
        <f t="shared" si="4"/>
        <v>0</v>
      </c>
      <c r="V24" s="1">
        <f t="shared" si="5"/>
        <v>0</v>
      </c>
      <c r="W24" s="1">
        <f t="shared" si="6"/>
        <v>0</v>
      </c>
      <c r="X24" s="1">
        <f t="shared" si="7"/>
        <v>0</v>
      </c>
      <c r="Y24" s="1">
        <f t="shared" si="8"/>
        <v>0</v>
      </c>
      <c r="Z24" s="1">
        <f t="shared" si="9"/>
        <v>5</v>
      </c>
      <c r="AA24" s="5"/>
    </row>
    <row r="25" spans="1:27" ht="12.75">
      <c r="A25" s="1"/>
      <c r="B25" s="3" t="s">
        <v>54</v>
      </c>
      <c r="C25" s="1">
        <v>0</v>
      </c>
      <c r="D25" s="1">
        <v>0</v>
      </c>
      <c r="E25" s="1">
        <f t="shared" si="0"/>
        <v>0</v>
      </c>
      <c r="F25" s="1">
        <v>0</v>
      </c>
      <c r="G25" s="1">
        <v>0</v>
      </c>
      <c r="H25" s="1">
        <v>0</v>
      </c>
      <c r="I25" s="1">
        <v>0</v>
      </c>
      <c r="J25" s="4">
        <v>3</v>
      </c>
      <c r="K25" s="1">
        <v>0</v>
      </c>
      <c r="L25" s="1">
        <v>0</v>
      </c>
      <c r="M25" s="1">
        <f t="shared" si="1"/>
        <v>0</v>
      </c>
      <c r="N25" s="1">
        <v>0</v>
      </c>
      <c r="O25" s="1">
        <v>0</v>
      </c>
      <c r="P25" s="1">
        <v>0</v>
      </c>
      <c r="Q25" s="1">
        <v>0</v>
      </c>
      <c r="R25" s="4">
        <v>1</v>
      </c>
      <c r="S25" s="1">
        <f t="shared" si="2"/>
        <v>0</v>
      </c>
      <c r="T25" s="1">
        <f t="shared" si="3"/>
        <v>0</v>
      </c>
      <c r="U25" s="1">
        <f t="shared" si="4"/>
        <v>0</v>
      </c>
      <c r="V25" s="1">
        <f t="shared" si="5"/>
        <v>0</v>
      </c>
      <c r="W25" s="1">
        <f t="shared" si="6"/>
        <v>0</v>
      </c>
      <c r="X25" s="1">
        <f t="shared" si="7"/>
        <v>0</v>
      </c>
      <c r="Y25" s="1">
        <f t="shared" si="8"/>
        <v>0</v>
      </c>
      <c r="Z25" s="1">
        <f t="shared" si="9"/>
        <v>4</v>
      </c>
      <c r="AA25" s="5"/>
    </row>
    <row r="26" spans="1:27" ht="12.75">
      <c r="A26" s="1"/>
      <c r="B26" s="3" t="s">
        <v>43</v>
      </c>
      <c r="C26" s="1">
        <v>0</v>
      </c>
      <c r="D26" s="1">
        <v>0</v>
      </c>
      <c r="E26" s="1">
        <f t="shared" si="0"/>
        <v>0</v>
      </c>
      <c r="F26" s="1">
        <v>0</v>
      </c>
      <c r="G26" s="1">
        <v>0</v>
      </c>
      <c r="H26" s="1">
        <v>0</v>
      </c>
      <c r="I26" s="1">
        <v>0</v>
      </c>
      <c r="J26" s="4">
        <v>6</v>
      </c>
      <c r="K26" s="1">
        <v>0</v>
      </c>
      <c r="L26" s="1">
        <v>0</v>
      </c>
      <c r="M26" s="1">
        <f t="shared" si="1"/>
        <v>0</v>
      </c>
      <c r="N26" s="1">
        <v>0</v>
      </c>
      <c r="O26" s="1">
        <v>0</v>
      </c>
      <c r="P26" s="1">
        <v>0</v>
      </c>
      <c r="Q26" s="1">
        <v>0</v>
      </c>
      <c r="R26" s="4">
        <v>4</v>
      </c>
      <c r="S26" s="1">
        <f t="shared" si="2"/>
        <v>0</v>
      </c>
      <c r="T26" s="1">
        <f t="shared" si="3"/>
        <v>0</v>
      </c>
      <c r="U26" s="1">
        <f t="shared" si="4"/>
        <v>0</v>
      </c>
      <c r="V26" s="1">
        <f t="shared" si="5"/>
        <v>0</v>
      </c>
      <c r="W26" s="1">
        <f t="shared" si="6"/>
        <v>0</v>
      </c>
      <c r="X26" s="1">
        <f t="shared" si="7"/>
        <v>0</v>
      </c>
      <c r="Y26" s="1">
        <f t="shared" si="8"/>
        <v>0</v>
      </c>
      <c r="Z26" s="1">
        <f t="shared" si="9"/>
        <v>10</v>
      </c>
      <c r="AA26" s="5"/>
    </row>
    <row r="27" spans="1:27" ht="12.75">
      <c r="A27" s="1"/>
      <c r="B27" s="3" t="s">
        <v>10</v>
      </c>
      <c r="C27" s="1">
        <v>0</v>
      </c>
      <c r="D27" s="1">
        <v>0</v>
      </c>
      <c r="E27" s="1">
        <f t="shared" si="0"/>
        <v>0</v>
      </c>
      <c r="F27" s="1">
        <v>0</v>
      </c>
      <c r="G27" s="1">
        <v>0</v>
      </c>
      <c r="H27" s="1">
        <v>0</v>
      </c>
      <c r="I27" s="1">
        <v>4</v>
      </c>
      <c r="J27" s="4">
        <v>16</v>
      </c>
      <c r="K27" s="1">
        <v>0</v>
      </c>
      <c r="L27" s="1">
        <v>0</v>
      </c>
      <c r="M27" s="1">
        <f t="shared" si="1"/>
        <v>0</v>
      </c>
      <c r="N27" s="1">
        <v>0</v>
      </c>
      <c r="O27" s="1">
        <v>0</v>
      </c>
      <c r="P27" s="1">
        <v>0</v>
      </c>
      <c r="Q27" s="1">
        <v>0</v>
      </c>
      <c r="R27" s="4">
        <v>9</v>
      </c>
      <c r="S27" s="1">
        <f t="shared" si="2"/>
        <v>0</v>
      </c>
      <c r="T27" s="1">
        <f t="shared" si="3"/>
        <v>0</v>
      </c>
      <c r="U27" s="1">
        <f t="shared" si="4"/>
        <v>0</v>
      </c>
      <c r="V27" s="1">
        <f t="shared" si="5"/>
        <v>0</v>
      </c>
      <c r="W27" s="1">
        <f t="shared" si="6"/>
        <v>0</v>
      </c>
      <c r="X27" s="1">
        <f t="shared" si="7"/>
        <v>0</v>
      </c>
      <c r="Y27" s="1">
        <f t="shared" si="8"/>
        <v>4</v>
      </c>
      <c r="Z27" s="1">
        <f t="shared" si="9"/>
        <v>25</v>
      </c>
      <c r="AA27" s="5"/>
    </row>
    <row r="28" spans="1:27" ht="12.75">
      <c r="A28" s="1"/>
      <c r="B28" s="1"/>
      <c r="C28" s="1" t="s">
        <v>26</v>
      </c>
      <c r="D28" s="1" t="s">
        <v>26</v>
      </c>
      <c r="E28" s="1"/>
      <c r="F28" s="1" t="s">
        <v>26</v>
      </c>
      <c r="G28" s="1"/>
      <c r="H28" s="1" t="s">
        <v>26</v>
      </c>
      <c r="I28" s="1" t="s">
        <v>26</v>
      </c>
      <c r="J28" s="4"/>
      <c r="K28" s="1" t="s">
        <v>26</v>
      </c>
      <c r="L28" s="1" t="s">
        <v>26</v>
      </c>
      <c r="M28" s="1"/>
      <c r="N28" s="1" t="s">
        <v>26</v>
      </c>
      <c r="O28" s="1"/>
      <c r="P28" s="1" t="s">
        <v>26</v>
      </c>
      <c r="Q28" s="1" t="s">
        <v>26</v>
      </c>
      <c r="R28" s="4"/>
      <c r="S28" s="1"/>
      <c r="T28" s="1"/>
      <c r="U28" s="1"/>
      <c r="V28" s="1"/>
      <c r="W28" s="1"/>
      <c r="X28" s="1"/>
      <c r="Y28" s="1"/>
      <c r="Z28" s="1"/>
      <c r="AA28" s="5"/>
    </row>
    <row r="29" spans="1:27" ht="12.75">
      <c r="A29" s="1"/>
      <c r="B29" s="3" t="s">
        <v>9</v>
      </c>
      <c r="C29" s="1">
        <f aca="true" t="shared" si="10" ref="C29:I29">SUM(C4:C27)</f>
        <v>118</v>
      </c>
      <c r="D29" s="1">
        <f t="shared" si="10"/>
        <v>148</v>
      </c>
      <c r="E29" s="1">
        <f t="shared" si="10"/>
        <v>266</v>
      </c>
      <c r="F29" s="1">
        <f t="shared" si="10"/>
        <v>17</v>
      </c>
      <c r="G29" s="1">
        <f t="shared" si="10"/>
        <v>6</v>
      </c>
      <c r="H29" s="1">
        <f t="shared" si="10"/>
        <v>13</v>
      </c>
      <c r="I29" s="1">
        <f t="shared" si="10"/>
        <v>175</v>
      </c>
      <c r="J29" s="4">
        <v>16</v>
      </c>
      <c r="K29" s="1">
        <f aca="true" t="shared" si="11" ref="K29:Q29">SUM(K4:K27)</f>
        <v>37</v>
      </c>
      <c r="L29" s="1">
        <f t="shared" si="11"/>
        <v>41</v>
      </c>
      <c r="M29" s="1">
        <f t="shared" si="11"/>
        <v>78</v>
      </c>
      <c r="N29" s="1">
        <f t="shared" si="11"/>
        <v>7</v>
      </c>
      <c r="O29" s="1">
        <f t="shared" si="11"/>
        <v>0</v>
      </c>
      <c r="P29" s="1">
        <f t="shared" si="11"/>
        <v>6</v>
      </c>
      <c r="Q29" s="1">
        <f t="shared" si="11"/>
        <v>97</v>
      </c>
      <c r="R29" s="4">
        <v>9</v>
      </c>
      <c r="S29" s="1">
        <f aca="true" t="shared" si="12" ref="S29:Y29">SUM(S4:S27)</f>
        <v>155</v>
      </c>
      <c r="T29" s="1">
        <f t="shared" si="12"/>
        <v>189</v>
      </c>
      <c r="U29" s="1">
        <f t="shared" si="12"/>
        <v>344</v>
      </c>
      <c r="V29" s="1">
        <f t="shared" si="12"/>
        <v>24</v>
      </c>
      <c r="W29" s="1">
        <f t="shared" si="12"/>
        <v>6</v>
      </c>
      <c r="X29" s="1">
        <f t="shared" si="12"/>
        <v>19</v>
      </c>
      <c r="Y29" s="1">
        <f t="shared" si="12"/>
        <v>272</v>
      </c>
      <c r="Z29" s="1">
        <f>J29+R29</f>
        <v>25</v>
      </c>
      <c r="AA29" s="5"/>
    </row>
    <row r="30" spans="1:27" ht="12.75">
      <c r="A30" s="1"/>
      <c r="B30" s="3" t="s">
        <v>20</v>
      </c>
      <c r="C30" s="1">
        <v>50</v>
      </c>
      <c r="D30" s="1">
        <f>61+4</f>
        <v>65</v>
      </c>
      <c r="E30" s="1">
        <f>+D30+C30</f>
        <v>115</v>
      </c>
      <c r="F30" s="1">
        <v>10</v>
      </c>
      <c r="G30" s="1">
        <v>0</v>
      </c>
      <c r="H30" s="1">
        <v>3</v>
      </c>
      <c r="I30" s="1">
        <f>174+24</f>
        <v>198</v>
      </c>
      <c r="J30" s="4">
        <v>16</v>
      </c>
      <c r="K30" s="1">
        <v>29</v>
      </c>
      <c r="L30" s="1">
        <v>31</v>
      </c>
      <c r="M30" s="1">
        <f>+L30+K30</f>
        <v>60</v>
      </c>
      <c r="N30" s="1">
        <v>5</v>
      </c>
      <c r="O30" s="1">
        <v>2</v>
      </c>
      <c r="P30" s="1">
        <v>3</v>
      </c>
      <c r="Q30" s="1">
        <v>128</v>
      </c>
      <c r="R30" s="4">
        <v>9</v>
      </c>
      <c r="S30" s="1">
        <f>C30+K30</f>
        <v>79</v>
      </c>
      <c r="T30" s="1">
        <f>D30+L30</f>
        <v>96</v>
      </c>
      <c r="U30" s="1">
        <f>T30+S30</f>
        <v>175</v>
      </c>
      <c r="V30" s="1">
        <f>F30+N30</f>
        <v>15</v>
      </c>
      <c r="W30" s="1">
        <f>G30+O30</f>
        <v>2</v>
      </c>
      <c r="X30" s="1">
        <f>H30+P30</f>
        <v>6</v>
      </c>
      <c r="Y30" s="1">
        <f>I30+Q30</f>
        <v>326</v>
      </c>
      <c r="Z30" s="1">
        <f>J30+R30</f>
        <v>25</v>
      </c>
      <c r="AA30" s="5"/>
    </row>
    <row r="31" spans="1:27" ht="12.75">
      <c r="A31" s="1"/>
      <c r="B31" s="3"/>
      <c r="C31" s="1"/>
      <c r="D31" s="1"/>
      <c r="E31" s="1"/>
      <c r="F31" s="1"/>
      <c r="G31" s="1"/>
      <c r="H31" s="1"/>
      <c r="I31" s="1"/>
      <c r="J31" s="12"/>
      <c r="K31" s="1"/>
      <c r="L31" s="1"/>
      <c r="M31" s="1"/>
      <c r="N31" s="1"/>
      <c r="O31" s="1"/>
      <c r="P31" s="1"/>
      <c r="Q31" s="1"/>
      <c r="R31" s="12"/>
      <c r="S31" s="1"/>
      <c r="T31" s="1"/>
      <c r="U31" s="1"/>
      <c r="V31" s="1"/>
      <c r="W31" s="1"/>
      <c r="X31" s="1"/>
      <c r="Y31" s="1"/>
      <c r="Z31" s="1"/>
      <c r="AA31" s="5"/>
    </row>
    <row r="32" spans="1:27" ht="12.75">
      <c r="A32" s="1"/>
      <c r="B32" s="3"/>
      <c r="C32" s="1"/>
      <c r="D32" s="1"/>
      <c r="E32" s="1"/>
      <c r="F32" s="1"/>
      <c r="G32" s="1"/>
      <c r="H32" s="1"/>
      <c r="I32" s="1"/>
      <c r="J32" s="12"/>
      <c r="K32" s="1"/>
      <c r="L32" s="1"/>
      <c r="M32" s="1"/>
      <c r="N32" s="1"/>
      <c r="O32" s="1"/>
      <c r="P32" s="1"/>
      <c r="Q32" s="1"/>
      <c r="R32" s="12"/>
      <c r="S32" s="1"/>
      <c r="T32" s="1"/>
      <c r="U32" s="1"/>
      <c r="V32" s="1"/>
      <c r="W32" s="1"/>
      <c r="X32" s="1"/>
      <c r="Y32" s="1"/>
      <c r="Z32" s="1"/>
      <c r="AA32" s="5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</row>
    <row r="34" spans="1:27" ht="12.75">
      <c r="A34" s="1"/>
      <c r="B34" s="1"/>
      <c r="C34" s="3" t="s">
        <v>25</v>
      </c>
      <c r="D34" s="1"/>
      <c r="E34" s="1"/>
      <c r="F34" s="1"/>
      <c r="G34" s="1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 t="s">
        <v>24</v>
      </c>
      <c r="R35" s="3"/>
      <c r="S35" s="1"/>
      <c r="T35" s="1"/>
      <c r="U35" s="1"/>
      <c r="V35" s="1"/>
      <c r="W35" s="1"/>
      <c r="X35" s="1"/>
      <c r="Y35" s="1"/>
      <c r="Z35" s="1"/>
      <c r="AA35" s="5"/>
    </row>
    <row r="36" spans="1:27" ht="12.75">
      <c r="A36" s="1"/>
      <c r="B36" s="1"/>
      <c r="C36" s="3" t="s">
        <v>26</v>
      </c>
      <c r="D36" s="3" t="s">
        <v>21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7" t="s">
        <v>32</v>
      </c>
      <c r="T36" s="1"/>
      <c r="U36" s="1"/>
      <c r="V36" s="1"/>
      <c r="W36" s="1"/>
      <c r="X36" s="1"/>
      <c r="Y36" s="1"/>
      <c r="Z36" s="1"/>
      <c r="AA36" s="5"/>
    </row>
    <row r="37" spans="1:27" ht="12.75">
      <c r="A37" s="20" t="s">
        <v>27</v>
      </c>
      <c r="B37" s="1"/>
      <c r="C37" s="7" t="s">
        <v>11</v>
      </c>
      <c r="D37" s="7" t="s">
        <v>12</v>
      </c>
      <c r="E37" s="7" t="s">
        <v>45</v>
      </c>
      <c r="F37" s="7" t="s">
        <v>13</v>
      </c>
      <c r="G37" s="7" t="s">
        <v>14</v>
      </c>
      <c r="H37" s="7" t="s">
        <v>15</v>
      </c>
      <c r="I37" s="7" t="s">
        <v>16</v>
      </c>
      <c r="J37" s="21" t="s">
        <v>17</v>
      </c>
      <c r="K37" s="7" t="s">
        <v>18</v>
      </c>
      <c r="L37" s="7" t="s">
        <v>8</v>
      </c>
      <c r="M37" s="1"/>
      <c r="N37" s="1"/>
      <c r="O37" s="1"/>
      <c r="P37" s="3" t="s">
        <v>9</v>
      </c>
      <c r="Q37" s="5"/>
      <c r="R37" s="6"/>
      <c r="S37" s="1">
        <v>17</v>
      </c>
      <c r="T37" s="7" t="s">
        <v>23</v>
      </c>
      <c r="U37" s="6">
        <v>62</v>
      </c>
      <c r="V37" s="1"/>
      <c r="W37" s="8">
        <f>(S37/U37)</f>
        <v>0.27419354838709675</v>
      </c>
      <c r="X37" s="1"/>
      <c r="Y37" s="1"/>
      <c r="Z37" s="1"/>
      <c r="AA37" s="5"/>
    </row>
    <row r="38" spans="1:27" ht="12.75">
      <c r="A38" s="22">
        <f>60/+F38*+G38</f>
        <v>3.472668810289389</v>
      </c>
      <c r="B38" s="3" t="s">
        <v>43</v>
      </c>
      <c r="C38" s="1">
        <v>4</v>
      </c>
      <c r="D38" s="1">
        <v>0</v>
      </c>
      <c r="E38" s="1">
        <v>1</v>
      </c>
      <c r="F38" s="15">
        <f>190+61+60</f>
        <v>311</v>
      </c>
      <c r="G38" s="1">
        <v>18</v>
      </c>
      <c r="H38" s="1">
        <v>0</v>
      </c>
      <c r="I38" s="1">
        <f>84+35+21</f>
        <v>140</v>
      </c>
      <c r="J38" s="1">
        <f>93+43+22</f>
        <v>158</v>
      </c>
      <c r="K38" s="11">
        <f>I38/+J38</f>
        <v>0.8860759493670886</v>
      </c>
      <c r="L38" s="1">
        <v>6</v>
      </c>
      <c r="M38" s="1"/>
      <c r="N38" s="5"/>
      <c r="O38" s="1"/>
      <c r="P38" s="3" t="s">
        <v>20</v>
      </c>
      <c r="Q38" s="5"/>
      <c r="R38" s="1"/>
      <c r="S38" s="1">
        <v>10</v>
      </c>
      <c r="T38" s="7" t="s">
        <v>23</v>
      </c>
      <c r="U38" s="6">
        <v>62</v>
      </c>
      <c r="V38" s="1"/>
      <c r="W38" s="8">
        <f>(S38/U38)</f>
        <v>0.16129032258064516</v>
      </c>
      <c r="X38" s="1"/>
      <c r="Y38" s="1"/>
      <c r="Z38" s="1"/>
      <c r="AA38" s="5"/>
    </row>
    <row r="39" spans="1:27" ht="12.75">
      <c r="A39" s="22">
        <f>60/+F39*+G39</f>
        <v>4</v>
      </c>
      <c r="B39" s="3" t="s">
        <v>53</v>
      </c>
      <c r="C39" s="1">
        <v>0</v>
      </c>
      <c r="D39" s="1">
        <v>0</v>
      </c>
      <c r="E39" s="1">
        <v>0</v>
      </c>
      <c r="F39" s="15">
        <v>90</v>
      </c>
      <c r="G39" s="1">
        <v>6</v>
      </c>
      <c r="H39" s="1">
        <v>0</v>
      </c>
      <c r="I39" s="1">
        <v>27</v>
      </c>
      <c r="J39" s="1">
        <v>33</v>
      </c>
      <c r="K39" s="11">
        <f>I39/+J39</f>
        <v>0.8181818181818182</v>
      </c>
      <c r="L39" s="1">
        <v>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</row>
    <row r="40" spans="1:27" ht="12.75">
      <c r="A40" s="22">
        <f>60/+F40*+G40</f>
        <v>2.7857142857142856</v>
      </c>
      <c r="B40" s="14" t="s">
        <v>37</v>
      </c>
      <c r="C40" s="2">
        <v>9</v>
      </c>
      <c r="D40" s="2">
        <v>2</v>
      </c>
      <c r="E40" s="2">
        <v>0</v>
      </c>
      <c r="F40" s="16">
        <v>560</v>
      </c>
      <c r="G40" s="2">
        <v>26</v>
      </c>
      <c r="H40" s="2">
        <v>0</v>
      </c>
      <c r="I40" s="2">
        <f>140+11+38+29+20+22+25</f>
        <v>285</v>
      </c>
      <c r="J40" s="2">
        <f>153+14+39+32+21+24+28</f>
        <v>311</v>
      </c>
      <c r="K40" s="13">
        <f>+I40/J40</f>
        <v>0.9163987138263665</v>
      </c>
      <c r="L40" s="2">
        <v>11</v>
      </c>
      <c r="M40" s="1"/>
      <c r="N40" s="5"/>
      <c r="O40" s="1"/>
      <c r="P40" s="5"/>
      <c r="Q40" s="5"/>
      <c r="R40" s="5"/>
      <c r="S40" s="5"/>
      <c r="T40" s="5"/>
      <c r="U40" s="5"/>
      <c r="V40" s="5"/>
      <c r="W40" s="5"/>
      <c r="X40" s="5"/>
      <c r="Y40" s="1"/>
      <c r="Z40" s="1"/>
      <c r="AA40" s="5"/>
    </row>
    <row r="41" spans="1:27" ht="12.75">
      <c r="A41" s="22">
        <f>60/+F41*+G41</f>
        <v>3.1217481789802286</v>
      </c>
      <c r="B41" s="3" t="s">
        <v>9</v>
      </c>
      <c r="C41" s="1">
        <f aca="true" t="shared" si="13" ref="C41:J41">SUM(C38:C40)</f>
        <v>13</v>
      </c>
      <c r="D41" s="1">
        <f t="shared" si="13"/>
        <v>2</v>
      </c>
      <c r="E41" s="1">
        <f t="shared" si="13"/>
        <v>1</v>
      </c>
      <c r="F41" s="15">
        <f t="shared" si="13"/>
        <v>961</v>
      </c>
      <c r="G41" s="1">
        <f t="shared" si="13"/>
        <v>50</v>
      </c>
      <c r="H41" s="1">
        <f t="shared" si="13"/>
        <v>0</v>
      </c>
      <c r="I41" s="1">
        <f t="shared" si="13"/>
        <v>452</v>
      </c>
      <c r="J41" s="1">
        <f t="shared" si="13"/>
        <v>502</v>
      </c>
      <c r="K41" s="11">
        <f>I41/+J41</f>
        <v>0.900398406374502</v>
      </c>
      <c r="L41" s="1">
        <v>16</v>
      </c>
      <c r="M41" s="1"/>
      <c r="N41" s="1"/>
      <c r="O41" s="1"/>
      <c r="P41" s="1"/>
      <c r="Q41" s="3" t="s">
        <v>24</v>
      </c>
      <c r="R41" s="3"/>
      <c r="S41" s="1"/>
      <c r="T41" s="1"/>
      <c r="U41" s="1"/>
      <c r="V41" s="1"/>
      <c r="W41" s="1"/>
      <c r="X41" s="1"/>
      <c r="Y41" s="1"/>
      <c r="Z41" s="1"/>
      <c r="AA41" s="5"/>
    </row>
    <row r="42" spans="1:27" ht="12.75">
      <c r="A42" s="22">
        <f>60/+F42*+G42</f>
        <v>7.382690302398332</v>
      </c>
      <c r="B42" s="3" t="s">
        <v>20</v>
      </c>
      <c r="C42" s="1">
        <v>3</v>
      </c>
      <c r="D42" s="1">
        <v>13</v>
      </c>
      <c r="E42" s="1">
        <v>0</v>
      </c>
      <c r="F42" s="15">
        <f>719+120+120</f>
        <v>959</v>
      </c>
      <c r="G42" s="1">
        <f>98+20</f>
        <v>118</v>
      </c>
      <c r="H42" s="1">
        <v>0</v>
      </c>
      <c r="I42" s="1">
        <f>80+37+29+25+26+51+57+27+51+33+28+28+9+31+32+31</f>
        <v>575</v>
      </c>
      <c r="J42" s="1">
        <f>93+38+34+28+40+65+66+34+54+40+30+39+12+37+44+39</f>
        <v>693</v>
      </c>
      <c r="K42" s="11">
        <f>I42/+J42</f>
        <v>0.8297258297258298</v>
      </c>
      <c r="L42" s="1">
        <v>16</v>
      </c>
      <c r="M42" s="1"/>
      <c r="N42" s="1"/>
      <c r="O42" s="1"/>
      <c r="P42" s="1"/>
      <c r="Q42" s="17" t="s">
        <v>28</v>
      </c>
      <c r="R42" s="17"/>
      <c r="S42" s="17"/>
      <c r="T42" s="1"/>
      <c r="U42" s="1"/>
      <c r="V42" s="1"/>
      <c r="W42" s="1"/>
      <c r="X42" s="1"/>
      <c r="Y42" s="1"/>
      <c r="Z42" s="1"/>
      <c r="AA42" s="5"/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</row>
    <row r="44" spans="1:27" ht="12.75">
      <c r="A44" s="22"/>
      <c r="B44" s="1"/>
      <c r="C44" s="17" t="s">
        <v>29</v>
      </c>
      <c r="D44" s="3"/>
      <c r="E44" s="1"/>
      <c r="F44" s="1"/>
      <c r="G44" s="1"/>
      <c r="H44" s="1"/>
      <c r="I44" s="1"/>
      <c r="J44" s="1" t="s">
        <v>26</v>
      </c>
      <c r="K44" s="1"/>
      <c r="L44" s="1"/>
      <c r="M44" s="1"/>
      <c r="N44" s="1"/>
      <c r="O44" s="1"/>
      <c r="P44" s="3" t="s">
        <v>9</v>
      </c>
      <c r="Q44" s="5"/>
      <c r="R44" s="6"/>
      <c r="S44" s="1">
        <v>7</v>
      </c>
      <c r="T44" s="7" t="s">
        <v>23</v>
      </c>
      <c r="U44" s="6">
        <v>45</v>
      </c>
      <c r="V44" s="1"/>
      <c r="W44" s="8">
        <f>(S44/U44)</f>
        <v>0.15555555555555556</v>
      </c>
      <c r="X44" s="1"/>
      <c r="Y44" s="1"/>
      <c r="Z44" s="1"/>
      <c r="AA44" s="5"/>
    </row>
    <row r="45" spans="1:27" ht="12.75">
      <c r="A45" s="20" t="s">
        <v>27</v>
      </c>
      <c r="B45" s="1"/>
      <c r="C45" s="7" t="s">
        <v>11</v>
      </c>
      <c r="D45" s="7" t="s">
        <v>12</v>
      </c>
      <c r="E45" s="7" t="s">
        <v>45</v>
      </c>
      <c r="F45" s="7" t="s">
        <v>13</v>
      </c>
      <c r="G45" s="7" t="s">
        <v>14</v>
      </c>
      <c r="H45" s="7" t="s">
        <v>15</v>
      </c>
      <c r="I45" s="7" t="s">
        <v>16</v>
      </c>
      <c r="J45" s="21" t="s">
        <v>17</v>
      </c>
      <c r="K45" s="7" t="s">
        <v>18</v>
      </c>
      <c r="L45" s="7" t="s">
        <v>8</v>
      </c>
      <c r="M45" s="1"/>
      <c r="N45" s="1"/>
      <c r="O45" s="1"/>
      <c r="P45" s="3" t="s">
        <v>20</v>
      </c>
      <c r="Q45" s="5"/>
      <c r="R45" s="1"/>
      <c r="S45" s="1">
        <v>5</v>
      </c>
      <c r="T45" s="7" t="s">
        <v>23</v>
      </c>
      <c r="U45" s="6">
        <v>32</v>
      </c>
      <c r="V45" s="1"/>
      <c r="W45" s="8">
        <f>(S45/U45)</f>
        <v>0.15625</v>
      </c>
      <c r="X45" s="1"/>
      <c r="Y45" s="1"/>
      <c r="Z45" s="1"/>
      <c r="AA45" s="5"/>
    </row>
    <row r="46" spans="1:27" ht="12.75">
      <c r="A46" s="22">
        <f>60/+F46*+G46</f>
        <v>2.1621621621621623</v>
      </c>
      <c r="B46" s="3" t="s">
        <v>43</v>
      </c>
      <c r="C46" s="1">
        <v>4</v>
      </c>
      <c r="D46" s="1">
        <v>0</v>
      </c>
      <c r="E46" s="1">
        <v>0</v>
      </c>
      <c r="F46" s="15">
        <f>162+60</f>
        <v>222</v>
      </c>
      <c r="G46" s="1">
        <v>8</v>
      </c>
      <c r="H46" s="1">
        <v>0</v>
      </c>
      <c r="I46" s="1">
        <f>27+39+33</f>
        <v>99</v>
      </c>
      <c r="J46" s="1">
        <f>31+41+35</f>
        <v>107</v>
      </c>
      <c r="K46" s="11">
        <f>I46/+J46</f>
        <v>0.9252336448598131</v>
      </c>
      <c r="L46" s="1">
        <v>4</v>
      </c>
      <c r="M46" s="5"/>
      <c r="N46" s="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</row>
    <row r="47" spans="1:27" ht="12.75">
      <c r="A47" s="22">
        <v>0</v>
      </c>
      <c r="B47" s="3" t="s">
        <v>53</v>
      </c>
      <c r="C47" s="1">
        <v>0</v>
      </c>
      <c r="D47" s="1">
        <v>0</v>
      </c>
      <c r="E47" s="1">
        <v>0</v>
      </c>
      <c r="F47" s="15">
        <v>0</v>
      </c>
      <c r="G47" s="1">
        <v>0</v>
      </c>
      <c r="H47" s="1">
        <v>0</v>
      </c>
      <c r="I47" s="1">
        <v>0</v>
      </c>
      <c r="J47" s="1">
        <v>0</v>
      </c>
      <c r="K47" s="9">
        <v>0</v>
      </c>
      <c r="L47" s="1">
        <v>0</v>
      </c>
      <c r="M47" s="5"/>
      <c r="N47" s="1"/>
      <c r="O47" s="1"/>
      <c r="P47" s="1"/>
      <c r="Q47" s="3" t="s">
        <v>24</v>
      </c>
      <c r="R47" s="3"/>
      <c r="S47" s="1"/>
      <c r="T47" s="1"/>
      <c r="U47" s="1"/>
      <c r="V47" s="1"/>
      <c r="W47" s="1"/>
      <c r="X47" s="1"/>
      <c r="Y47" s="1"/>
      <c r="Z47" s="1"/>
      <c r="AA47" s="5"/>
    </row>
    <row r="48" spans="1:27" ht="12.75">
      <c r="A48" s="22">
        <f>60/+F48*+G48</f>
        <v>4.390243902439025</v>
      </c>
      <c r="B48" s="14" t="s">
        <v>37</v>
      </c>
      <c r="C48" s="2">
        <v>2</v>
      </c>
      <c r="D48" s="2">
        <v>2</v>
      </c>
      <c r="E48" s="2">
        <v>1</v>
      </c>
      <c r="F48" s="16">
        <f>167+60+60</f>
        <v>287</v>
      </c>
      <c r="G48" s="2">
        <v>21</v>
      </c>
      <c r="H48" s="2">
        <v>0</v>
      </c>
      <c r="I48" s="2">
        <f>54+48+37+48</f>
        <v>187</v>
      </c>
      <c r="J48" s="2">
        <f>62+54+38+54</f>
        <v>208</v>
      </c>
      <c r="K48" s="13">
        <f>+I48/J48</f>
        <v>0.8990384615384616</v>
      </c>
      <c r="L48" s="2">
        <v>5</v>
      </c>
      <c r="M48" s="5"/>
      <c r="N48" s="1"/>
      <c r="O48" s="1"/>
      <c r="P48" s="1"/>
      <c r="Q48" s="1"/>
      <c r="R48" s="17" t="s">
        <v>30</v>
      </c>
      <c r="S48" s="17"/>
      <c r="T48" s="1"/>
      <c r="U48" s="1"/>
      <c r="V48" s="1"/>
      <c r="W48" s="1"/>
      <c r="X48" s="1"/>
      <c r="Y48" s="1"/>
      <c r="Z48" s="1"/>
      <c r="AA48" s="5"/>
    </row>
    <row r="49" spans="1:27" ht="12.75">
      <c r="A49" s="22">
        <f>60/+F49*+G49</f>
        <v>3.418467583497053</v>
      </c>
      <c r="B49" s="3" t="s">
        <v>9</v>
      </c>
      <c r="C49" s="1">
        <f aca="true" t="shared" si="14" ref="C49:J49">SUM(C46:C48)</f>
        <v>6</v>
      </c>
      <c r="D49" s="1">
        <f t="shared" si="14"/>
        <v>2</v>
      </c>
      <c r="E49" s="1">
        <f t="shared" si="14"/>
        <v>1</v>
      </c>
      <c r="F49" s="15">
        <f>SUM(F46:F48)</f>
        <v>509</v>
      </c>
      <c r="G49" s="1">
        <f t="shared" si="14"/>
        <v>29</v>
      </c>
      <c r="H49" s="1">
        <f t="shared" si="14"/>
        <v>0</v>
      </c>
      <c r="I49" s="1">
        <f t="shared" si="14"/>
        <v>286</v>
      </c>
      <c r="J49" s="1">
        <f t="shared" si="14"/>
        <v>315</v>
      </c>
      <c r="K49" s="9">
        <f>I49/+J49</f>
        <v>0.9079365079365079</v>
      </c>
      <c r="L49" s="1">
        <v>9</v>
      </c>
      <c r="M49" s="3" t="s">
        <v>26</v>
      </c>
      <c r="N49" s="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</row>
    <row r="50" spans="1:27" ht="12.75">
      <c r="A50" s="22">
        <f>60/+F50*+G50</f>
        <v>4.133858267716535</v>
      </c>
      <c r="B50" s="3" t="s">
        <v>20</v>
      </c>
      <c r="C50" s="1">
        <v>3</v>
      </c>
      <c r="D50" s="1">
        <v>6</v>
      </c>
      <c r="E50" s="1">
        <v>0</v>
      </c>
      <c r="F50" s="15">
        <f>263+60+65+60+60</f>
        <v>508</v>
      </c>
      <c r="G50" s="1">
        <v>35</v>
      </c>
      <c r="H50" s="1">
        <v>2</v>
      </c>
      <c r="I50" s="1">
        <f>94+22+29+29+38+31</f>
        <v>243</v>
      </c>
      <c r="J50" s="1">
        <f>38+33+37+25+35+34+42+34</f>
        <v>278</v>
      </c>
      <c r="K50" s="10">
        <f>I50/+J50</f>
        <v>0.8741007194244604</v>
      </c>
      <c r="L50" s="1">
        <v>9</v>
      </c>
      <c r="M50" s="1"/>
      <c r="N50" s="5"/>
      <c r="O50" s="1"/>
      <c r="P50" s="3" t="s">
        <v>9</v>
      </c>
      <c r="Q50" s="5"/>
      <c r="R50" s="6"/>
      <c r="S50" s="1">
        <f>+S44+S37</f>
        <v>24</v>
      </c>
      <c r="T50" s="7" t="s">
        <v>23</v>
      </c>
      <c r="U50" s="1">
        <f>+U44+U37</f>
        <v>107</v>
      </c>
      <c r="V50" s="1"/>
      <c r="W50" s="8">
        <f>(S50/U50)</f>
        <v>0.22429906542056074</v>
      </c>
      <c r="X50" s="1"/>
      <c r="Y50" s="1"/>
      <c r="Z50" s="1"/>
      <c r="AA50" s="5"/>
    </row>
    <row r="51" spans="1:27" ht="12.75">
      <c r="A51" s="5"/>
      <c r="B51" s="5"/>
      <c r="C51" s="5"/>
      <c r="D51" s="5"/>
      <c r="E51" s="5"/>
      <c r="F51" s="23"/>
      <c r="G51" s="1"/>
      <c r="H51" s="1"/>
      <c r="I51" s="5"/>
      <c r="J51" s="1"/>
      <c r="K51" s="5"/>
      <c r="L51" s="5"/>
      <c r="M51" s="5"/>
      <c r="N51" s="5"/>
      <c r="O51" s="1"/>
      <c r="P51" s="3" t="s">
        <v>20</v>
      </c>
      <c r="Q51" s="5"/>
      <c r="R51" s="1"/>
      <c r="S51" s="1">
        <f>+S45+S38</f>
        <v>15</v>
      </c>
      <c r="T51" s="7" t="s">
        <v>23</v>
      </c>
      <c r="U51" s="1">
        <f>+U45+U38</f>
        <v>94</v>
      </c>
      <c r="V51" s="1"/>
      <c r="W51" s="8">
        <f>(S51/U51)</f>
        <v>0.1595744680851064</v>
      </c>
      <c r="X51" s="1"/>
      <c r="Y51" s="1"/>
      <c r="Z51" s="1"/>
      <c r="AA51" s="5"/>
    </row>
    <row r="52" spans="1:27" ht="12.75">
      <c r="A52" s="22"/>
      <c r="B52" s="1"/>
      <c r="C52" s="1"/>
      <c r="D52" s="3" t="s">
        <v>22</v>
      </c>
      <c r="E52" s="1"/>
      <c r="F52" s="1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</row>
    <row r="53" spans="1:27" ht="12.75">
      <c r="A53" s="20" t="s">
        <v>27</v>
      </c>
      <c r="B53" s="1"/>
      <c r="C53" s="7" t="s">
        <v>11</v>
      </c>
      <c r="D53" s="7" t="s">
        <v>12</v>
      </c>
      <c r="E53" s="7" t="s">
        <v>45</v>
      </c>
      <c r="F53" s="24" t="s">
        <v>13</v>
      </c>
      <c r="G53" s="7" t="s">
        <v>14</v>
      </c>
      <c r="H53" s="7" t="s">
        <v>15</v>
      </c>
      <c r="I53" s="7" t="s">
        <v>16</v>
      </c>
      <c r="J53" s="21" t="s">
        <v>17</v>
      </c>
      <c r="K53" s="7" t="s">
        <v>18</v>
      </c>
      <c r="L53" s="7" t="s">
        <v>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</row>
    <row r="54" spans="1:27" ht="12.75">
      <c r="A54" s="22">
        <f>60/+F54*+G54</f>
        <v>2.926829268292683</v>
      </c>
      <c r="B54" s="3" t="s">
        <v>43</v>
      </c>
      <c r="C54" s="1">
        <f aca="true" t="shared" si="15" ref="C54:J56">+C38+C46</f>
        <v>8</v>
      </c>
      <c r="D54" s="1">
        <f t="shared" si="15"/>
        <v>0</v>
      </c>
      <c r="E54" s="1">
        <f t="shared" si="15"/>
        <v>1</v>
      </c>
      <c r="F54" s="15">
        <f>+F46+F38</f>
        <v>533</v>
      </c>
      <c r="G54" s="1">
        <f t="shared" si="15"/>
        <v>26</v>
      </c>
      <c r="H54" s="1">
        <f t="shared" si="15"/>
        <v>0</v>
      </c>
      <c r="I54" s="1">
        <f t="shared" si="15"/>
        <v>239</v>
      </c>
      <c r="J54" s="1">
        <f t="shared" si="15"/>
        <v>265</v>
      </c>
      <c r="K54" s="11">
        <f>I54/+J54</f>
        <v>0.9018867924528302</v>
      </c>
      <c r="L54" s="1">
        <f>+L38+L46</f>
        <v>10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</row>
    <row r="55" spans="1:27" ht="12.75">
      <c r="A55" s="22">
        <f>60/+F55*+G55</f>
        <v>4</v>
      </c>
      <c r="B55" s="3" t="s">
        <v>53</v>
      </c>
      <c r="C55" s="1">
        <f t="shared" si="15"/>
        <v>0</v>
      </c>
      <c r="D55" s="1">
        <f t="shared" si="15"/>
        <v>0</v>
      </c>
      <c r="E55" s="1">
        <f t="shared" si="15"/>
        <v>0</v>
      </c>
      <c r="F55" s="15">
        <f>+F47+F39</f>
        <v>90</v>
      </c>
      <c r="G55" s="1">
        <f t="shared" si="15"/>
        <v>6</v>
      </c>
      <c r="H55" s="1">
        <f t="shared" si="15"/>
        <v>0</v>
      </c>
      <c r="I55" s="1">
        <f t="shared" si="15"/>
        <v>27</v>
      </c>
      <c r="J55" s="1">
        <f t="shared" si="15"/>
        <v>33</v>
      </c>
      <c r="K55" s="11">
        <f>I55/+J55</f>
        <v>0.8181818181818182</v>
      </c>
      <c r="L55" s="1">
        <f>+L39+L47</f>
        <v>5</v>
      </c>
      <c r="M55" s="1"/>
      <c r="N55" s="1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>
      <c r="A56" s="22">
        <f>60/+F56*+G56</f>
        <v>3.3293978748524204</v>
      </c>
      <c r="B56" s="14" t="s">
        <v>37</v>
      </c>
      <c r="C56" s="2">
        <f t="shared" si="15"/>
        <v>11</v>
      </c>
      <c r="D56" s="2">
        <f t="shared" si="15"/>
        <v>4</v>
      </c>
      <c r="E56" s="2">
        <f t="shared" si="15"/>
        <v>1</v>
      </c>
      <c r="F56" s="16">
        <f t="shared" si="15"/>
        <v>847</v>
      </c>
      <c r="G56" s="2">
        <f t="shared" si="15"/>
        <v>47</v>
      </c>
      <c r="H56" s="2">
        <f t="shared" si="15"/>
        <v>0</v>
      </c>
      <c r="I56" s="2">
        <f t="shared" si="15"/>
        <v>472</v>
      </c>
      <c r="J56" s="2">
        <f t="shared" si="15"/>
        <v>519</v>
      </c>
      <c r="K56" s="13">
        <f>+I56/J56</f>
        <v>0.9094412331406551</v>
      </c>
      <c r="L56" s="2">
        <f>+L40+L48</f>
        <v>16</v>
      </c>
      <c r="M56" s="5"/>
      <c r="N56" s="1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>
      <c r="A57" s="22">
        <f>60/+F57*+G57</f>
        <v>3.224489795918367</v>
      </c>
      <c r="B57" s="3" t="s">
        <v>9</v>
      </c>
      <c r="C57" s="1">
        <f aca="true" t="shared" si="16" ref="C57:J57">SUM(C54:C56)</f>
        <v>19</v>
      </c>
      <c r="D57" s="1">
        <f t="shared" si="16"/>
        <v>4</v>
      </c>
      <c r="E57" s="1">
        <f t="shared" si="16"/>
        <v>2</v>
      </c>
      <c r="F57" s="15">
        <f t="shared" si="16"/>
        <v>1470</v>
      </c>
      <c r="G57" s="15">
        <f t="shared" si="16"/>
        <v>79</v>
      </c>
      <c r="H57" s="15">
        <f t="shared" si="16"/>
        <v>0</v>
      </c>
      <c r="I57" s="15">
        <f t="shared" si="16"/>
        <v>738</v>
      </c>
      <c r="J57" s="15">
        <f t="shared" si="16"/>
        <v>817</v>
      </c>
      <c r="K57" s="11">
        <f>I57/+J57</f>
        <v>0.9033047735618115</v>
      </c>
      <c r="L57" s="1">
        <f>+L41+L49</f>
        <v>25</v>
      </c>
      <c r="M57" s="3" t="s">
        <v>26</v>
      </c>
      <c r="N57" s="1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>
      <c r="A58" s="22">
        <f>60/+F58*+G58</f>
        <v>6.257668711656442</v>
      </c>
      <c r="B58" s="3" t="s">
        <v>20</v>
      </c>
      <c r="C58" s="1">
        <f aca="true" t="shared" si="17" ref="C58:J58">+C50+C42</f>
        <v>6</v>
      </c>
      <c r="D58" s="1">
        <f t="shared" si="17"/>
        <v>19</v>
      </c>
      <c r="E58" s="1">
        <f t="shared" si="17"/>
        <v>0</v>
      </c>
      <c r="F58" s="15">
        <f t="shared" si="17"/>
        <v>1467</v>
      </c>
      <c r="G58" s="15">
        <f t="shared" si="17"/>
        <v>153</v>
      </c>
      <c r="H58" s="15">
        <f t="shared" si="17"/>
        <v>2</v>
      </c>
      <c r="I58" s="15">
        <f t="shared" si="17"/>
        <v>818</v>
      </c>
      <c r="J58" s="15">
        <f t="shared" si="17"/>
        <v>971</v>
      </c>
      <c r="K58" s="10">
        <f>I58/+J58</f>
        <v>0.8424304840370752</v>
      </c>
      <c r="L58" s="1">
        <f>+L42+L50</f>
        <v>25</v>
      </c>
      <c r="M58" s="1"/>
      <c r="N58" s="1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33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ht="1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ht="1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ht="1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ht="1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ht="1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ht="1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ht="1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ht="1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ht="1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ht="1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ht="1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ht="1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ht="1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ht="1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ht="1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ht="1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ht="1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ht="1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ht="1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ht="1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ht="1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ht="1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ht="1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ht="1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ht="1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ht="1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ht="1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ht="1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ht="1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ht="1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ht="1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ht="1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ht="1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ht="1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ht="1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ht="1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ht="1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ht="1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ht="1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ht="1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ht="1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ht="1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ht="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ht="1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ht="1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ht="1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ht="1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ht="1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ht="1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ht="1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ht="1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ht="1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ht="1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ht="1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ht="1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ht="1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ht="1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ht="1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ht="1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ht="1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ht="1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ht="1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ht="1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ht="1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ht="1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ht="1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ht="1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ht="1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ht="1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ht="1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ht="1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ht="1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ht="1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ht="1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ht="1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ht="1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1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ht="1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ht="1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ht="1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ht="1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ht="1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ht="1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ht="1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ht="1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ht="1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ht="1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ht="1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ht="1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ht="1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ht="1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ht="1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ht="1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ht="1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ht="1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ht="1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ht="1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ht="1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ht="1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ht="1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ht="1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ht="1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ht="1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ht="1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ht="1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ht="1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ht="1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ht="1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ht="1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ht="1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ht="1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ht="1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ht="1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ht="1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ht="1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ht="1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ht="1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ht="1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ht="1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ht="1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1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ht="1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ht="1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ht="1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ht="1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ht="1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ht="1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ht="1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ht="1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ht="1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ht="1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ht="1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ht="1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ht="1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ht="1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ht="1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ht="1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ht="1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ht="1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ht="1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ht="1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ht="1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ht="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ht="1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ht="1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ht="1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ht="1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ht="1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ht="1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ht="1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ht="1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ht="1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ht="1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ht="1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ht="1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ht="1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ht="1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ht="1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1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ht="1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ht="1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ht="1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ht="1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ht="1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ht="1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ht="1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ht="1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ht="1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ht="1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ht="1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ht="1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ht="1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ht="1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ht="1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ht="1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ht="1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ht="1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ht="1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ht="1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ht="1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ht="1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ht="1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ht="1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ht="1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ht="1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ht="1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ht="1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ht="1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ht="1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ht="1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ht="1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</sheetData>
  <sheetProtection/>
  <printOptions gridLines="1" horizontalCentered="1" verticalCentered="1"/>
  <pageMargins left="0.75" right="0.75" top="0" bottom="0" header="0.5" footer="0.5"/>
  <pageSetup horizontalDpi="600" verticalDpi="600" orientation="landscape" scale="90" r:id="rId1"/>
  <ignoredErrors>
    <ignoredError sqref="U30 K40" formula="1"/>
    <ignoredError sqref="M4 M5:M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MIMCO</dc:creator>
  <cp:keywords/>
  <dc:description/>
  <cp:lastModifiedBy>mcasserly</cp:lastModifiedBy>
  <cp:lastPrinted>2011-02-22T20:00:16Z</cp:lastPrinted>
  <dcterms:created xsi:type="dcterms:W3CDTF">2000-10-21T22:42:21Z</dcterms:created>
  <dcterms:modified xsi:type="dcterms:W3CDTF">2011-05-23T22:22:39Z</dcterms:modified>
  <cp:category/>
  <cp:version/>
  <cp:contentType/>
  <cp:contentStatus/>
</cp:coreProperties>
</file>