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11-2012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<sst xmlns="http://schemas.openxmlformats.org/spreadsheetml/2006/main" count="146" uniqueCount="64">
  <si>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</si>
  <si>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</si>
  <si>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</si>
  <si>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</si>
  <si>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</si>
  <si>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</si>
  <si>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</si>
  <si>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</si>
  <si>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</si>
  <si>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</si>
  <si>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Bench</t>
  </si>
  <si>
    <t>W</t>
  </si>
  <si>
    <t>L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</si>
  <si>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</si>
  <si>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</si>
  <si>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</si>
  <si>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</si>
  <si>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</si>
  <si>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</si>
  <si>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</si>
  <si>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</si>
  <si>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</si>
  <si>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</si>
  <si>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</si>
  <si>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</si>
  <si>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</si>
  <si>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</si>
  <si>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</si>
  <si>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</si>
  <si>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</si>
  <si>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</si>
  <si>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</si>
  <si>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</si>
  <si>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</si>
  <si>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</si>
  <si>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John Manley</t>
  </si>
  <si>
    <t>John Quigg</t>
  </si>
  <si>
    <t>Tom Greco</t>
  </si>
  <si>
    <t>Alex Passarello</t>
  </si>
  <si>
    <t>Craig Hoffman</t>
  </si>
  <si>
    <t>John Timoni</t>
  </si>
  <si>
    <t>John Fox</t>
  </si>
  <si>
    <t>Jonathan Acker</t>
  </si>
  <si>
    <t>Ben Boltz</t>
  </si>
  <si>
    <t>Alex Ponchak</t>
  </si>
  <si>
    <t>Joe Sweeney</t>
  </si>
  <si>
    <t>John Frost</t>
  </si>
  <si>
    <t xml:space="preserve">James Bender  </t>
  </si>
  <si>
    <t>Anthony Daniels</t>
  </si>
  <si>
    <t>Zach Olah</t>
  </si>
  <si>
    <t>Conor Flanagan</t>
  </si>
  <si>
    <t>Billy Lane</t>
  </si>
  <si>
    <t>John Doyle</t>
  </si>
  <si>
    <t>Terence McGinley *</t>
  </si>
  <si>
    <t>Chris Saeli</t>
  </si>
  <si>
    <t>Kevin McCormick</t>
  </si>
  <si>
    <t>Dylan Schuler</t>
  </si>
  <si>
    <t>Vincent Daniels</t>
  </si>
  <si>
    <t>Eric Jensen</t>
  </si>
  <si>
    <t>Christian Andrews</t>
  </si>
  <si>
    <t>Matt Siviski</t>
  </si>
  <si>
    <t>Matt Perrotta</t>
  </si>
  <si>
    <t>* goal for New Platz</t>
  </si>
  <si>
    <t>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</si>
</sst>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166" fontId="0" fillId="0" borderId="0" xfId="0" applyAlignment="1">
      <alignment/>
    </xf>
    <xf numFmtId="166" fontId="4" fillId="0" borderId="0" xfId="0" applyFont="1" applyFill="1" applyAlignment="1">
      <alignment/>
    </xf>
    <xf numFmtId="166" fontId="4" fillId="0" borderId="10" xfId="0" applyFont="1" applyFill="1" applyBorder="1" applyAlignment="1">
      <alignment/>
    </xf>
    <xf numFmtId="166" fontId="4" fillId="0" borderId="0" xfId="0" applyNumberFormat="1" applyFont="1" applyFill="1" applyAlignment="1" applyProtection="1">
      <alignment horizontal="left"/>
      <protection/>
    </xf>
    <xf numFmtId="166" fontId="4" fillId="0" borderId="11" xfId="0" applyFont="1" applyFill="1" applyBorder="1" applyAlignment="1">
      <alignment/>
    </xf>
    <xf numFmtId="166" fontId="0" fillId="0" borderId="0" xfId="0" applyFill="1" applyAlignment="1">
      <alignment/>
    </xf>
    <xf numFmtId="16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6" fontId="4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 applyProtection="1" quotePrefix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6" fontId="4" fillId="0" borderId="0" xfId="0" applyFont="1" applyFill="1" applyAlignment="1">
      <alignment horizontal="center"/>
    </xf>
    <xf numFmtId="164" fontId="4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 applyProtection="1">
      <alignment horizontal="center"/>
      <protection/>
    </xf>
    <xf numFmtId="166" fontId="0" fillId="0" borderId="0" xfId="0" applyFill="1" applyBorder="1" applyAlignment="1">
      <alignment/>
    </xf>
    <xf numFmtId="166" fontId="4" fillId="0" borderId="12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9"/>
  <sheetViews>
    <sheetView tabSelected="1" zoomScalePageLayoutView="0" workbookViewId="0" topLeftCell="A1">
      <selection activeCell="AB19" sqref="AB19"/>
    </sheetView>
  </sheetViews>
  <sheetFormatPr defaultColWidth="9.00390625" defaultRowHeight="12.75"/>
  <cols>
    <col min="2" max="2" width="16.50390625" style="0" customWidth="1"/>
    <col min="3" max="4" width="4.00390625" style="0" customWidth="1"/>
    <col min="5" max="5" width="4.625" style="0" customWidth="1"/>
    <col min="6" max="6" width="4.375" style="0" customWidth="1"/>
    <col min="7" max="7" width="4.75390625" style="0" customWidth="1"/>
    <col min="8" max="8" width="4.25390625" style="0" customWidth="1"/>
    <col min="9" max="9" width="5.00390625" style="0" customWidth="1"/>
    <col min="10" max="10" width="4.00390625" style="0" customWidth="1"/>
    <col min="11" max="11" width="8.25390625" style="0" customWidth="1"/>
    <col min="12" max="12" width="3.875" style="0" customWidth="1"/>
    <col min="13" max="13" width="5.75390625" style="0" customWidth="1"/>
    <col min="14" max="14" width="4.00390625" style="0" customWidth="1"/>
    <col min="15" max="15" width="4.125" style="0" customWidth="1"/>
    <col min="16" max="17" width="5.00390625" style="0" customWidth="1"/>
    <col min="18" max="18" width="3.25390625" style="0" customWidth="1"/>
    <col min="19" max="19" width="4.00390625" style="0" customWidth="1"/>
    <col min="20" max="20" width="4.75390625" style="0" customWidth="1"/>
    <col min="21" max="21" width="4.50390625" style="0" customWidth="1"/>
    <col min="22" max="22" width="3.125" style="0" customWidth="1"/>
    <col min="23" max="23" width="4.125" style="0" customWidth="1"/>
    <col min="24" max="24" width="3.75390625" style="0" customWidth="1"/>
    <col min="25" max="25" width="4.00390625" style="0" customWidth="1"/>
    <col min="26" max="26" width="4.25390625" style="0" customWidth="1"/>
  </cols>
  <sheetData>
    <row r="1" spans="1:27" ht="12.75">
      <c r="A1" s="1" t="s">
        <v>26</v>
      </c>
      <c r="B1" s="1"/>
      <c r="C1" s="3" t="s">
        <v>33</v>
      </c>
      <c r="D1" s="1"/>
      <c r="E1" s="1"/>
      <c r="F1" s="1"/>
      <c r="G1" s="1"/>
      <c r="H1" s="1"/>
      <c r="I1" s="1"/>
      <c r="J1" s="11"/>
      <c r="K1" s="3" t="s">
        <v>34</v>
      </c>
      <c r="L1" s="16"/>
      <c r="M1" s="1"/>
      <c r="N1" s="1"/>
      <c r="O1" s="1"/>
      <c r="P1" s="1"/>
      <c r="Q1" s="1"/>
      <c r="R1" s="11"/>
      <c r="S1" s="3"/>
      <c r="T1" s="16" t="s">
        <v>31</v>
      </c>
      <c r="U1" s="1"/>
      <c r="V1" s="1"/>
      <c r="W1" s="1"/>
      <c r="X1" s="1"/>
      <c r="Y1" s="1"/>
      <c r="Z1" s="1"/>
      <c r="AA1" s="5"/>
    </row>
    <row r="2" spans="1:27" ht="12.75">
      <c r="A2" s="1"/>
      <c r="B2" s="1"/>
      <c r="C2" s="1"/>
      <c r="D2" s="1" t="s">
        <v>26</v>
      </c>
      <c r="E2" s="1"/>
      <c r="F2" s="1"/>
      <c r="G2" s="1"/>
      <c r="H2" s="1"/>
      <c r="I2" s="1" t="s">
        <v>26</v>
      </c>
      <c r="J2" s="11"/>
      <c r="K2" s="1"/>
      <c r="L2" s="1"/>
      <c r="M2" s="1"/>
      <c r="N2" s="1"/>
      <c r="O2" s="1"/>
      <c r="P2" s="1"/>
      <c r="Q2" s="1"/>
      <c r="R2" s="11"/>
      <c r="S2" s="3"/>
      <c r="T2" s="1"/>
      <c r="U2" s="1"/>
      <c r="V2" s="1"/>
      <c r="W2" s="1"/>
      <c r="X2" s="1"/>
      <c r="Y2" s="1"/>
      <c r="Z2" s="1"/>
      <c r="AA2" s="5"/>
    </row>
    <row r="3" spans="1:27" ht="12.75">
      <c r="A3" s="1"/>
      <c r="B3" s="3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17" t="s">
        <v>8</v>
      </c>
      <c r="K3" s="18" t="s">
        <v>19</v>
      </c>
      <c r="L3" s="7" t="s">
        <v>2</v>
      </c>
      <c r="M3" s="7" t="s">
        <v>3</v>
      </c>
      <c r="N3" s="7" t="s">
        <v>4</v>
      </c>
      <c r="O3" s="7" t="s">
        <v>5</v>
      </c>
      <c r="P3" s="7" t="s">
        <v>6</v>
      </c>
      <c r="Q3" s="7" t="s">
        <v>7</v>
      </c>
      <c r="R3" s="17" t="s">
        <v>8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  <c r="Y3" s="7" t="s">
        <v>7</v>
      </c>
      <c r="Z3" s="7" t="s">
        <v>8</v>
      </c>
      <c r="AA3" s="5"/>
    </row>
    <row r="4" spans="1:27" ht="12.75">
      <c r="A4" s="1"/>
      <c r="B4" s="3" t="s">
        <v>41</v>
      </c>
      <c r="C4" s="1">
        <v>14</v>
      </c>
      <c r="D4" s="1">
        <v>25</v>
      </c>
      <c r="E4" s="1">
        <f aca="true" t="shared" si="0" ref="E4:E31">SUM(C4:D4)</f>
        <v>39</v>
      </c>
      <c r="F4" s="1">
        <v>5</v>
      </c>
      <c r="G4" s="1">
        <v>0</v>
      </c>
      <c r="H4" s="1">
        <v>0</v>
      </c>
      <c r="I4" s="1">
        <v>4</v>
      </c>
      <c r="J4" s="4">
        <v>15</v>
      </c>
      <c r="K4" s="1">
        <v>2</v>
      </c>
      <c r="L4" s="1">
        <v>4</v>
      </c>
      <c r="M4" s="1">
        <f aca="true" t="shared" si="1" ref="M4:M31">SUM(K4:L4)</f>
        <v>6</v>
      </c>
      <c r="N4" s="1">
        <v>0</v>
      </c>
      <c r="O4" s="1">
        <v>0</v>
      </c>
      <c r="P4" s="1">
        <v>0</v>
      </c>
      <c r="Q4" s="1">
        <v>0</v>
      </c>
      <c r="R4" s="4">
        <v>4</v>
      </c>
      <c r="S4" s="1">
        <f aca="true" t="shared" si="2" ref="S4:Z31">C4+K4</f>
        <v>16</v>
      </c>
      <c r="T4" s="1">
        <f t="shared" si="2"/>
        <v>29</v>
      </c>
      <c r="U4" s="1">
        <f t="shared" si="2"/>
        <v>45</v>
      </c>
      <c r="V4" s="1">
        <f t="shared" si="2"/>
        <v>5</v>
      </c>
      <c r="W4" s="1">
        <f t="shared" si="2"/>
        <v>0</v>
      </c>
      <c r="X4" s="1">
        <f t="shared" si="2"/>
        <v>0</v>
      </c>
      <c r="Y4" s="1">
        <f t="shared" si="2"/>
        <v>4</v>
      </c>
      <c r="Z4" s="1">
        <f t="shared" si="2"/>
        <v>19</v>
      </c>
      <c r="AA4" s="5"/>
    </row>
    <row r="5" spans="1:27" ht="12.75">
      <c r="A5" s="1"/>
      <c r="B5" s="3" t="s">
        <v>47</v>
      </c>
      <c r="C5" s="1">
        <v>18</v>
      </c>
      <c r="D5" s="1">
        <v>16</v>
      </c>
      <c r="E5" s="1">
        <f t="shared" si="0"/>
        <v>34</v>
      </c>
      <c r="F5" s="1">
        <v>3</v>
      </c>
      <c r="G5" s="1">
        <v>0</v>
      </c>
      <c r="H5" s="1">
        <v>5</v>
      </c>
      <c r="I5" s="1">
        <v>18</v>
      </c>
      <c r="J5" s="4">
        <v>15</v>
      </c>
      <c r="K5" s="1">
        <v>6</v>
      </c>
      <c r="L5" s="1">
        <v>3</v>
      </c>
      <c r="M5" s="1">
        <f t="shared" si="1"/>
        <v>9</v>
      </c>
      <c r="N5" s="1">
        <v>1</v>
      </c>
      <c r="O5" s="1">
        <v>0</v>
      </c>
      <c r="P5" s="1">
        <v>0</v>
      </c>
      <c r="Q5" s="1">
        <v>7</v>
      </c>
      <c r="R5" s="4">
        <v>9</v>
      </c>
      <c r="S5" s="1">
        <f t="shared" si="2"/>
        <v>24</v>
      </c>
      <c r="T5" s="1">
        <f t="shared" si="2"/>
        <v>19</v>
      </c>
      <c r="U5" s="1">
        <f t="shared" si="2"/>
        <v>43</v>
      </c>
      <c r="V5" s="1">
        <f t="shared" si="2"/>
        <v>4</v>
      </c>
      <c r="W5" s="1">
        <f t="shared" si="2"/>
        <v>0</v>
      </c>
      <c r="X5" s="1">
        <f t="shared" si="2"/>
        <v>5</v>
      </c>
      <c r="Y5" s="1">
        <f t="shared" si="2"/>
        <v>25</v>
      </c>
      <c r="Z5" s="1">
        <f t="shared" si="2"/>
        <v>24</v>
      </c>
      <c r="AA5" s="5"/>
    </row>
    <row r="6" spans="1:27" ht="12.75">
      <c r="A6" s="1"/>
      <c r="B6" s="3" t="s">
        <v>46</v>
      </c>
      <c r="C6" s="1">
        <f>6+4</f>
        <v>10</v>
      </c>
      <c r="D6" s="1">
        <f>9+3</f>
        <v>12</v>
      </c>
      <c r="E6" s="1">
        <f t="shared" si="0"/>
        <v>22</v>
      </c>
      <c r="F6" s="1">
        <v>1</v>
      </c>
      <c r="G6" s="1">
        <v>2</v>
      </c>
      <c r="H6" s="1">
        <v>2</v>
      </c>
      <c r="I6" s="1">
        <v>16</v>
      </c>
      <c r="J6" s="4">
        <v>8</v>
      </c>
      <c r="K6" s="1">
        <v>0</v>
      </c>
      <c r="L6" s="1">
        <v>0</v>
      </c>
      <c r="M6" s="1">
        <f t="shared" si="1"/>
        <v>0</v>
      </c>
      <c r="N6" s="1">
        <v>0</v>
      </c>
      <c r="O6" s="1">
        <v>0</v>
      </c>
      <c r="P6" s="1">
        <v>0</v>
      </c>
      <c r="Q6" s="1">
        <v>12</v>
      </c>
      <c r="R6" s="4">
        <v>2</v>
      </c>
      <c r="S6" s="1">
        <f t="shared" si="2"/>
        <v>10</v>
      </c>
      <c r="T6" s="1">
        <f t="shared" si="2"/>
        <v>12</v>
      </c>
      <c r="U6" s="1">
        <f t="shared" si="2"/>
        <v>22</v>
      </c>
      <c r="V6" s="1">
        <f t="shared" si="2"/>
        <v>1</v>
      </c>
      <c r="W6" s="1">
        <f t="shared" si="2"/>
        <v>2</v>
      </c>
      <c r="X6" s="1">
        <f t="shared" si="2"/>
        <v>2</v>
      </c>
      <c r="Y6" s="1">
        <f t="shared" si="2"/>
        <v>28</v>
      </c>
      <c r="Z6" s="1">
        <f t="shared" si="2"/>
        <v>10</v>
      </c>
      <c r="AA6" s="5"/>
    </row>
    <row r="7" spans="1:27" ht="12.75">
      <c r="A7" s="1"/>
      <c r="B7" s="3" t="s">
        <v>48</v>
      </c>
      <c r="C7" s="1">
        <v>11</v>
      </c>
      <c r="D7" s="1">
        <v>9</v>
      </c>
      <c r="E7" s="1">
        <f t="shared" si="0"/>
        <v>20</v>
      </c>
      <c r="F7" s="1">
        <v>2</v>
      </c>
      <c r="G7" s="1">
        <v>0</v>
      </c>
      <c r="H7" s="1">
        <v>0</v>
      </c>
      <c r="I7" s="1">
        <v>12</v>
      </c>
      <c r="J7" s="4">
        <v>6</v>
      </c>
      <c r="K7" s="1">
        <v>0</v>
      </c>
      <c r="L7" s="1">
        <v>1</v>
      </c>
      <c r="M7" s="1">
        <f t="shared" si="1"/>
        <v>1</v>
      </c>
      <c r="N7" s="1">
        <v>0</v>
      </c>
      <c r="O7" s="1">
        <v>0</v>
      </c>
      <c r="P7" s="1">
        <v>0</v>
      </c>
      <c r="Q7" s="1">
        <v>2</v>
      </c>
      <c r="R7" s="4">
        <v>1</v>
      </c>
      <c r="S7" s="1">
        <f t="shared" si="2"/>
        <v>11</v>
      </c>
      <c r="T7" s="1">
        <f t="shared" si="2"/>
        <v>10</v>
      </c>
      <c r="U7" s="1">
        <f t="shared" si="2"/>
        <v>21</v>
      </c>
      <c r="V7" s="1">
        <f t="shared" si="2"/>
        <v>2</v>
      </c>
      <c r="W7" s="1">
        <f t="shared" si="2"/>
        <v>0</v>
      </c>
      <c r="X7" s="1">
        <f t="shared" si="2"/>
        <v>0</v>
      </c>
      <c r="Y7" s="1">
        <f t="shared" si="2"/>
        <v>14</v>
      </c>
      <c r="Z7" s="1">
        <f t="shared" si="2"/>
        <v>7</v>
      </c>
      <c r="AA7" s="5"/>
    </row>
    <row r="8" spans="1:27" ht="12.75">
      <c r="A8" s="1"/>
      <c r="B8" s="3" t="s">
        <v>49</v>
      </c>
      <c r="C8" s="1">
        <v>6</v>
      </c>
      <c r="D8" s="1">
        <v>9</v>
      </c>
      <c r="E8" s="1">
        <f t="shared" si="0"/>
        <v>15</v>
      </c>
      <c r="F8" s="1">
        <v>2</v>
      </c>
      <c r="G8" s="1">
        <v>0</v>
      </c>
      <c r="H8" s="1">
        <v>0</v>
      </c>
      <c r="I8" s="1">
        <v>26</v>
      </c>
      <c r="J8" s="4">
        <v>15</v>
      </c>
      <c r="K8" s="1">
        <v>2</v>
      </c>
      <c r="L8" s="1">
        <v>4</v>
      </c>
      <c r="M8" s="1">
        <f t="shared" si="1"/>
        <v>6</v>
      </c>
      <c r="N8" s="1">
        <v>1</v>
      </c>
      <c r="O8" s="1">
        <v>0</v>
      </c>
      <c r="P8" s="1">
        <v>0</v>
      </c>
      <c r="Q8" s="1">
        <v>8</v>
      </c>
      <c r="R8" s="4">
        <v>8</v>
      </c>
      <c r="S8" s="1">
        <f t="shared" si="2"/>
        <v>8</v>
      </c>
      <c r="T8" s="1">
        <f t="shared" si="2"/>
        <v>13</v>
      </c>
      <c r="U8" s="1">
        <f t="shared" si="2"/>
        <v>21</v>
      </c>
      <c r="V8" s="1">
        <f t="shared" si="2"/>
        <v>3</v>
      </c>
      <c r="W8" s="1">
        <f t="shared" si="2"/>
        <v>0</v>
      </c>
      <c r="X8" s="1">
        <f t="shared" si="2"/>
        <v>0</v>
      </c>
      <c r="Y8" s="1">
        <f t="shared" si="2"/>
        <v>34</v>
      </c>
      <c r="Z8" s="1">
        <f t="shared" si="2"/>
        <v>23</v>
      </c>
      <c r="AA8" s="5"/>
    </row>
    <row r="9" spans="1:27" ht="12.75">
      <c r="A9" s="1"/>
      <c r="B9" s="3" t="s">
        <v>50</v>
      </c>
      <c r="C9" s="1">
        <v>2</v>
      </c>
      <c r="D9" s="1">
        <v>11</v>
      </c>
      <c r="E9" s="1">
        <f t="shared" si="0"/>
        <v>13</v>
      </c>
      <c r="F9" s="1">
        <v>0</v>
      </c>
      <c r="G9" s="1">
        <v>0</v>
      </c>
      <c r="H9" s="1">
        <v>0</v>
      </c>
      <c r="I9" s="1">
        <v>8</v>
      </c>
      <c r="J9" s="4">
        <v>13</v>
      </c>
      <c r="K9" s="1">
        <v>4</v>
      </c>
      <c r="L9" s="1">
        <v>4</v>
      </c>
      <c r="M9" s="1">
        <f t="shared" si="1"/>
        <v>8</v>
      </c>
      <c r="N9" s="1">
        <v>1</v>
      </c>
      <c r="O9" s="1">
        <v>0</v>
      </c>
      <c r="P9" s="1">
        <v>0</v>
      </c>
      <c r="Q9" s="1">
        <v>8</v>
      </c>
      <c r="R9" s="4">
        <v>9</v>
      </c>
      <c r="S9" s="1">
        <f t="shared" si="2"/>
        <v>6</v>
      </c>
      <c r="T9" s="1">
        <f t="shared" si="2"/>
        <v>15</v>
      </c>
      <c r="U9" s="1">
        <f t="shared" si="2"/>
        <v>21</v>
      </c>
      <c r="V9" s="1">
        <f t="shared" si="2"/>
        <v>1</v>
      </c>
      <c r="W9" s="1">
        <f t="shared" si="2"/>
        <v>0</v>
      </c>
      <c r="X9" s="1">
        <f t="shared" si="2"/>
        <v>0</v>
      </c>
      <c r="Y9" s="1">
        <f t="shared" si="2"/>
        <v>16</v>
      </c>
      <c r="Z9" s="1">
        <f t="shared" si="2"/>
        <v>22</v>
      </c>
      <c r="AA9" s="5"/>
    </row>
    <row r="10" spans="1:27" ht="12.75">
      <c r="A10" s="1"/>
      <c r="B10" s="3" t="s">
        <v>36</v>
      </c>
      <c r="C10" s="1">
        <v>4</v>
      </c>
      <c r="D10" s="1">
        <v>8</v>
      </c>
      <c r="E10" s="1">
        <f t="shared" si="0"/>
        <v>12</v>
      </c>
      <c r="F10" s="1">
        <v>1</v>
      </c>
      <c r="G10" s="1">
        <v>1</v>
      </c>
      <c r="H10" s="1">
        <v>0</v>
      </c>
      <c r="I10" s="1">
        <v>11</v>
      </c>
      <c r="J10" s="4">
        <v>13</v>
      </c>
      <c r="K10" s="1">
        <v>3</v>
      </c>
      <c r="L10" s="1">
        <v>4</v>
      </c>
      <c r="M10" s="1">
        <f t="shared" si="1"/>
        <v>7</v>
      </c>
      <c r="N10" s="1">
        <v>1</v>
      </c>
      <c r="O10" s="1">
        <v>0</v>
      </c>
      <c r="P10" s="1">
        <v>1</v>
      </c>
      <c r="Q10" s="1">
        <v>40</v>
      </c>
      <c r="R10" s="4">
        <v>9</v>
      </c>
      <c r="S10" s="1">
        <f t="shared" si="2"/>
        <v>7</v>
      </c>
      <c r="T10" s="1">
        <f t="shared" si="2"/>
        <v>12</v>
      </c>
      <c r="U10" s="1">
        <f t="shared" si="2"/>
        <v>19</v>
      </c>
      <c r="V10" s="1">
        <f t="shared" si="2"/>
        <v>2</v>
      </c>
      <c r="W10" s="1">
        <f t="shared" si="2"/>
        <v>1</v>
      </c>
      <c r="X10" s="1">
        <f t="shared" si="2"/>
        <v>1</v>
      </c>
      <c r="Y10" s="1">
        <f t="shared" si="2"/>
        <v>51</v>
      </c>
      <c r="Z10" s="1">
        <f t="shared" si="2"/>
        <v>22</v>
      </c>
      <c r="AA10" s="5"/>
    </row>
    <row r="11" spans="1:27" ht="12.75">
      <c r="A11" s="1"/>
      <c r="B11" s="3" t="s">
        <v>51</v>
      </c>
      <c r="C11" s="1">
        <v>7</v>
      </c>
      <c r="D11" s="1">
        <v>4</v>
      </c>
      <c r="E11" s="1">
        <f t="shared" si="0"/>
        <v>11</v>
      </c>
      <c r="F11" s="1">
        <v>2</v>
      </c>
      <c r="G11" s="1">
        <v>1</v>
      </c>
      <c r="H11" s="1">
        <v>1</v>
      </c>
      <c r="I11" s="1">
        <v>12</v>
      </c>
      <c r="J11" s="4">
        <v>13</v>
      </c>
      <c r="K11" s="1">
        <v>4</v>
      </c>
      <c r="L11" s="1">
        <v>4</v>
      </c>
      <c r="M11" s="1">
        <f t="shared" si="1"/>
        <v>8</v>
      </c>
      <c r="N11" s="1">
        <v>0</v>
      </c>
      <c r="O11" s="1">
        <v>0</v>
      </c>
      <c r="P11" s="1">
        <v>1</v>
      </c>
      <c r="Q11" s="1">
        <v>18</v>
      </c>
      <c r="R11" s="4">
        <v>9</v>
      </c>
      <c r="S11" s="1">
        <f t="shared" si="2"/>
        <v>11</v>
      </c>
      <c r="T11" s="1">
        <f t="shared" si="2"/>
        <v>8</v>
      </c>
      <c r="U11" s="1">
        <f t="shared" si="2"/>
        <v>19</v>
      </c>
      <c r="V11" s="1">
        <f t="shared" si="2"/>
        <v>2</v>
      </c>
      <c r="W11" s="1">
        <f t="shared" si="2"/>
        <v>1</v>
      </c>
      <c r="X11" s="1">
        <f t="shared" si="2"/>
        <v>2</v>
      </c>
      <c r="Y11" s="1">
        <f t="shared" si="2"/>
        <v>30</v>
      </c>
      <c r="Z11" s="1">
        <f t="shared" si="2"/>
        <v>22</v>
      </c>
      <c r="AA11" s="5"/>
    </row>
    <row r="12" spans="1:27" ht="12.75">
      <c r="A12" s="1"/>
      <c r="B12" s="3" t="s">
        <v>40</v>
      </c>
      <c r="C12" s="1">
        <v>8</v>
      </c>
      <c r="D12" s="1">
        <v>7</v>
      </c>
      <c r="E12" s="1">
        <f t="shared" si="0"/>
        <v>15</v>
      </c>
      <c r="F12" s="1">
        <v>1</v>
      </c>
      <c r="G12" s="1">
        <v>0</v>
      </c>
      <c r="H12" s="1">
        <v>2</v>
      </c>
      <c r="I12" s="1">
        <v>15</v>
      </c>
      <c r="J12" s="4">
        <v>14</v>
      </c>
      <c r="K12" s="1">
        <v>1</v>
      </c>
      <c r="L12" s="1">
        <v>3</v>
      </c>
      <c r="M12" s="1">
        <f t="shared" si="1"/>
        <v>4</v>
      </c>
      <c r="N12" s="1">
        <v>0</v>
      </c>
      <c r="O12" s="1">
        <v>0</v>
      </c>
      <c r="P12" s="1">
        <v>0</v>
      </c>
      <c r="Q12" s="1">
        <v>14</v>
      </c>
      <c r="R12" s="4">
        <v>8</v>
      </c>
      <c r="S12" s="1">
        <f t="shared" si="2"/>
        <v>9</v>
      </c>
      <c r="T12" s="1">
        <f t="shared" si="2"/>
        <v>10</v>
      </c>
      <c r="U12" s="1">
        <f t="shared" si="2"/>
        <v>19</v>
      </c>
      <c r="V12" s="1">
        <f t="shared" si="2"/>
        <v>1</v>
      </c>
      <c r="W12" s="1">
        <f t="shared" si="2"/>
        <v>0</v>
      </c>
      <c r="X12" s="1">
        <f t="shared" si="2"/>
        <v>2</v>
      </c>
      <c r="Y12" s="1">
        <f t="shared" si="2"/>
        <v>29</v>
      </c>
      <c r="Z12" s="1">
        <f t="shared" si="2"/>
        <v>22</v>
      </c>
      <c r="AA12" s="5"/>
    </row>
    <row r="13" spans="1:27" ht="12.75">
      <c r="A13" s="1"/>
      <c r="B13" s="3" t="s">
        <v>37</v>
      </c>
      <c r="C13" s="1">
        <v>7</v>
      </c>
      <c r="D13" s="1">
        <v>5</v>
      </c>
      <c r="E13" s="1">
        <f t="shared" si="0"/>
        <v>12</v>
      </c>
      <c r="F13" s="1">
        <v>2</v>
      </c>
      <c r="G13" s="1">
        <v>0</v>
      </c>
      <c r="H13" s="1">
        <v>0</v>
      </c>
      <c r="I13" s="1">
        <v>2</v>
      </c>
      <c r="J13" s="4">
        <v>12</v>
      </c>
      <c r="K13" s="1">
        <v>3</v>
      </c>
      <c r="L13" s="1">
        <v>3</v>
      </c>
      <c r="M13" s="1">
        <f t="shared" si="1"/>
        <v>6</v>
      </c>
      <c r="N13" s="1">
        <v>0</v>
      </c>
      <c r="O13" s="1">
        <v>0</v>
      </c>
      <c r="P13" s="1">
        <v>0</v>
      </c>
      <c r="Q13" s="1">
        <v>0</v>
      </c>
      <c r="R13" s="4">
        <v>9</v>
      </c>
      <c r="S13" s="1">
        <f t="shared" si="2"/>
        <v>10</v>
      </c>
      <c r="T13" s="1">
        <f t="shared" si="2"/>
        <v>8</v>
      </c>
      <c r="U13" s="1">
        <f t="shared" si="2"/>
        <v>18</v>
      </c>
      <c r="V13" s="1">
        <f t="shared" si="2"/>
        <v>2</v>
      </c>
      <c r="W13" s="1">
        <f t="shared" si="2"/>
        <v>0</v>
      </c>
      <c r="X13" s="1">
        <f t="shared" si="2"/>
        <v>0</v>
      </c>
      <c r="Y13" s="1">
        <f t="shared" si="2"/>
        <v>2</v>
      </c>
      <c r="Z13" s="1">
        <f t="shared" si="2"/>
        <v>21</v>
      </c>
      <c r="AA13" s="5"/>
    </row>
    <row r="14" spans="1:27" ht="12.75">
      <c r="A14" s="1"/>
      <c r="B14" s="3" t="s">
        <v>35</v>
      </c>
      <c r="C14" s="1">
        <v>2</v>
      </c>
      <c r="D14" s="1">
        <v>10</v>
      </c>
      <c r="E14" s="1">
        <f t="shared" si="0"/>
        <v>12</v>
      </c>
      <c r="F14" s="1">
        <v>0</v>
      </c>
      <c r="G14" s="1">
        <v>0</v>
      </c>
      <c r="H14" s="1">
        <v>0</v>
      </c>
      <c r="I14" s="1">
        <v>35</v>
      </c>
      <c r="J14" s="4">
        <v>15</v>
      </c>
      <c r="K14" s="1">
        <v>4</v>
      </c>
      <c r="L14" s="1">
        <v>1</v>
      </c>
      <c r="M14" s="1">
        <f t="shared" si="1"/>
        <v>5</v>
      </c>
      <c r="N14" s="1">
        <v>1</v>
      </c>
      <c r="O14" s="1">
        <v>0</v>
      </c>
      <c r="P14" s="1">
        <v>2</v>
      </c>
      <c r="Q14" s="1">
        <v>17</v>
      </c>
      <c r="R14" s="4">
        <v>9</v>
      </c>
      <c r="S14" s="1">
        <f t="shared" si="2"/>
        <v>6</v>
      </c>
      <c r="T14" s="1">
        <f t="shared" si="2"/>
        <v>11</v>
      </c>
      <c r="U14" s="1">
        <f t="shared" si="2"/>
        <v>17</v>
      </c>
      <c r="V14" s="1">
        <f t="shared" si="2"/>
        <v>1</v>
      </c>
      <c r="W14" s="1">
        <f t="shared" si="2"/>
        <v>0</v>
      </c>
      <c r="X14" s="1">
        <f t="shared" si="2"/>
        <v>2</v>
      </c>
      <c r="Y14" s="1">
        <f t="shared" si="2"/>
        <v>52</v>
      </c>
      <c r="Z14" s="1">
        <f t="shared" si="2"/>
        <v>24</v>
      </c>
      <c r="AA14" s="5"/>
    </row>
    <row r="15" spans="1:27" ht="12.75">
      <c r="A15" s="1"/>
      <c r="B15" s="3" t="s">
        <v>45</v>
      </c>
      <c r="C15" s="1">
        <v>8</v>
      </c>
      <c r="D15" s="1">
        <v>5</v>
      </c>
      <c r="E15" s="1">
        <f t="shared" si="0"/>
        <v>13</v>
      </c>
      <c r="F15" s="1">
        <v>0</v>
      </c>
      <c r="G15" s="1">
        <v>0</v>
      </c>
      <c r="H15" s="1">
        <v>0</v>
      </c>
      <c r="I15" s="1">
        <v>2</v>
      </c>
      <c r="J15" s="4">
        <v>12</v>
      </c>
      <c r="K15" s="1">
        <v>2</v>
      </c>
      <c r="L15" s="1">
        <v>2</v>
      </c>
      <c r="M15" s="1">
        <f t="shared" si="1"/>
        <v>4</v>
      </c>
      <c r="N15" s="1">
        <v>0</v>
      </c>
      <c r="O15" s="1">
        <v>0</v>
      </c>
      <c r="P15" s="1">
        <v>1</v>
      </c>
      <c r="Q15" s="1">
        <v>5</v>
      </c>
      <c r="R15" s="4">
        <v>8</v>
      </c>
      <c r="S15" s="1">
        <f t="shared" si="2"/>
        <v>10</v>
      </c>
      <c r="T15" s="1">
        <f t="shared" si="2"/>
        <v>7</v>
      </c>
      <c r="U15" s="1">
        <f t="shared" si="2"/>
        <v>17</v>
      </c>
      <c r="V15" s="1">
        <f t="shared" si="2"/>
        <v>0</v>
      </c>
      <c r="W15" s="1">
        <f t="shared" si="2"/>
        <v>0</v>
      </c>
      <c r="X15" s="1">
        <f t="shared" si="2"/>
        <v>1</v>
      </c>
      <c r="Y15" s="1">
        <f t="shared" si="2"/>
        <v>7</v>
      </c>
      <c r="Z15" s="1">
        <f t="shared" si="2"/>
        <v>20</v>
      </c>
      <c r="AA15" s="5"/>
    </row>
    <row r="16" spans="1:27" ht="12.75">
      <c r="A16" s="1"/>
      <c r="B16" s="3" t="s">
        <v>52</v>
      </c>
      <c r="C16" s="1">
        <v>4</v>
      </c>
      <c r="D16" s="1">
        <v>5</v>
      </c>
      <c r="E16" s="1">
        <f t="shared" si="0"/>
        <v>9</v>
      </c>
      <c r="F16" s="1">
        <v>0</v>
      </c>
      <c r="G16" s="1">
        <v>0</v>
      </c>
      <c r="H16" s="1">
        <v>2</v>
      </c>
      <c r="I16" s="1">
        <v>8</v>
      </c>
      <c r="J16" s="4">
        <v>12</v>
      </c>
      <c r="K16" s="1">
        <v>3</v>
      </c>
      <c r="L16" s="1">
        <v>2</v>
      </c>
      <c r="M16" s="1">
        <f t="shared" si="1"/>
        <v>5</v>
      </c>
      <c r="N16" s="1">
        <v>0</v>
      </c>
      <c r="O16" s="1">
        <v>0</v>
      </c>
      <c r="P16" s="1">
        <v>0</v>
      </c>
      <c r="Q16" s="1">
        <v>4</v>
      </c>
      <c r="R16" s="4">
        <v>9</v>
      </c>
      <c r="S16" s="1">
        <f t="shared" si="2"/>
        <v>7</v>
      </c>
      <c r="T16" s="1">
        <f t="shared" si="2"/>
        <v>7</v>
      </c>
      <c r="U16" s="1">
        <f t="shared" si="2"/>
        <v>14</v>
      </c>
      <c r="V16" s="1">
        <f t="shared" si="2"/>
        <v>0</v>
      </c>
      <c r="W16" s="1">
        <f t="shared" si="2"/>
        <v>0</v>
      </c>
      <c r="X16" s="1">
        <f t="shared" si="2"/>
        <v>2</v>
      </c>
      <c r="Y16" s="1">
        <f t="shared" si="2"/>
        <v>12</v>
      </c>
      <c r="Z16" s="1">
        <f t="shared" si="2"/>
        <v>21</v>
      </c>
      <c r="AA16" s="5"/>
    </row>
    <row r="17" spans="1:27" ht="12.75">
      <c r="A17" s="1"/>
      <c r="B17" s="3" t="s">
        <v>53</v>
      </c>
      <c r="C17" s="1">
        <v>2</v>
      </c>
      <c r="D17" s="1">
        <v>5</v>
      </c>
      <c r="E17" s="1">
        <f t="shared" si="0"/>
        <v>7</v>
      </c>
      <c r="F17" s="1">
        <v>1</v>
      </c>
      <c r="G17" s="1">
        <v>0</v>
      </c>
      <c r="H17" s="1">
        <v>0</v>
      </c>
      <c r="I17" s="1">
        <v>8</v>
      </c>
      <c r="J17" s="4">
        <v>15</v>
      </c>
      <c r="K17" s="1">
        <v>0</v>
      </c>
      <c r="L17" s="1">
        <v>1</v>
      </c>
      <c r="M17" s="1">
        <f t="shared" si="1"/>
        <v>1</v>
      </c>
      <c r="N17" s="1">
        <v>0</v>
      </c>
      <c r="O17" s="1">
        <v>0</v>
      </c>
      <c r="P17" s="1">
        <v>0</v>
      </c>
      <c r="Q17" s="1">
        <v>6</v>
      </c>
      <c r="R17" s="4">
        <v>9</v>
      </c>
      <c r="S17" s="1">
        <f t="shared" si="2"/>
        <v>2</v>
      </c>
      <c r="T17" s="1">
        <f t="shared" si="2"/>
        <v>6</v>
      </c>
      <c r="U17" s="1">
        <f t="shared" si="2"/>
        <v>8</v>
      </c>
      <c r="V17" s="1">
        <f t="shared" si="2"/>
        <v>1</v>
      </c>
      <c r="W17" s="1">
        <f t="shared" si="2"/>
        <v>0</v>
      </c>
      <c r="X17" s="1">
        <f t="shared" si="2"/>
        <v>0</v>
      </c>
      <c r="Y17" s="1">
        <f t="shared" si="2"/>
        <v>14</v>
      </c>
      <c r="Z17" s="1">
        <f t="shared" si="2"/>
        <v>24</v>
      </c>
      <c r="AA17" s="5"/>
    </row>
    <row r="18" spans="1:27" ht="12.75">
      <c r="A18" s="1"/>
      <c r="B18" s="3" t="s">
        <v>54</v>
      </c>
      <c r="C18" s="1">
        <v>2</v>
      </c>
      <c r="D18" s="1">
        <v>4</v>
      </c>
      <c r="E18" s="1">
        <f t="shared" si="0"/>
        <v>6</v>
      </c>
      <c r="F18" s="1">
        <v>1</v>
      </c>
      <c r="G18" s="1">
        <v>0</v>
      </c>
      <c r="H18" s="1">
        <v>0</v>
      </c>
      <c r="I18" s="1">
        <v>0</v>
      </c>
      <c r="J18" s="4">
        <v>11</v>
      </c>
      <c r="K18" s="1">
        <v>0</v>
      </c>
      <c r="L18" s="1">
        <v>0</v>
      </c>
      <c r="M18" s="1">
        <f t="shared" si="1"/>
        <v>0</v>
      </c>
      <c r="N18" s="1">
        <v>0</v>
      </c>
      <c r="O18" s="1">
        <v>0</v>
      </c>
      <c r="P18" s="1">
        <v>0</v>
      </c>
      <c r="Q18" s="1">
        <v>0</v>
      </c>
      <c r="R18" s="4">
        <v>3</v>
      </c>
      <c r="S18" s="1">
        <f t="shared" si="2"/>
        <v>2</v>
      </c>
      <c r="T18" s="1">
        <f t="shared" si="2"/>
        <v>4</v>
      </c>
      <c r="U18" s="1">
        <f t="shared" si="2"/>
        <v>6</v>
      </c>
      <c r="V18" s="1">
        <f t="shared" si="2"/>
        <v>1</v>
      </c>
      <c r="W18" s="1">
        <f t="shared" si="2"/>
        <v>0</v>
      </c>
      <c r="X18" s="1">
        <f t="shared" si="2"/>
        <v>0</v>
      </c>
      <c r="Y18" s="1">
        <f t="shared" si="2"/>
        <v>0</v>
      </c>
      <c r="Z18" s="1">
        <f t="shared" si="2"/>
        <v>14</v>
      </c>
      <c r="AA18" s="5"/>
    </row>
    <row r="19" spans="1:27" ht="12.75">
      <c r="A19" s="1"/>
      <c r="B19" s="3" t="s">
        <v>55</v>
      </c>
      <c r="C19" s="1">
        <v>3</v>
      </c>
      <c r="D19" s="1">
        <v>2</v>
      </c>
      <c r="E19" s="1">
        <f t="shared" si="0"/>
        <v>5</v>
      </c>
      <c r="F19" s="1">
        <v>1</v>
      </c>
      <c r="G19" s="1">
        <v>0</v>
      </c>
      <c r="H19" s="1">
        <v>0</v>
      </c>
      <c r="I19" s="1">
        <v>0</v>
      </c>
      <c r="J19" s="4">
        <v>14</v>
      </c>
      <c r="K19" s="1">
        <v>0</v>
      </c>
      <c r="L19" s="1">
        <v>0</v>
      </c>
      <c r="M19" s="1">
        <f t="shared" si="1"/>
        <v>0</v>
      </c>
      <c r="N19" s="1">
        <v>0</v>
      </c>
      <c r="O19" s="1">
        <v>0</v>
      </c>
      <c r="P19" s="1">
        <v>0</v>
      </c>
      <c r="Q19" s="1">
        <v>0</v>
      </c>
      <c r="R19" s="4">
        <v>9</v>
      </c>
      <c r="S19" s="1">
        <f t="shared" si="2"/>
        <v>3</v>
      </c>
      <c r="T19" s="1">
        <f t="shared" si="2"/>
        <v>2</v>
      </c>
      <c r="U19" s="1">
        <f t="shared" si="2"/>
        <v>5</v>
      </c>
      <c r="V19" s="1">
        <f t="shared" si="2"/>
        <v>1</v>
      </c>
      <c r="W19" s="1">
        <f t="shared" si="2"/>
        <v>0</v>
      </c>
      <c r="X19" s="1">
        <f t="shared" si="2"/>
        <v>0</v>
      </c>
      <c r="Y19" s="1">
        <f t="shared" si="2"/>
        <v>0</v>
      </c>
      <c r="Z19" s="1">
        <f t="shared" si="2"/>
        <v>23</v>
      </c>
      <c r="AA19" s="5"/>
    </row>
    <row r="20" spans="1:27" ht="12.75">
      <c r="A20" s="1"/>
      <c r="B20" s="3" t="s">
        <v>43</v>
      </c>
      <c r="C20" s="1">
        <v>0</v>
      </c>
      <c r="D20" s="1">
        <v>4</v>
      </c>
      <c r="E20" s="1">
        <f t="shared" si="0"/>
        <v>4</v>
      </c>
      <c r="F20" s="1">
        <v>0</v>
      </c>
      <c r="G20" s="1">
        <v>0</v>
      </c>
      <c r="H20" s="1">
        <v>0</v>
      </c>
      <c r="I20" s="1">
        <v>0</v>
      </c>
      <c r="J20" s="4">
        <v>14</v>
      </c>
      <c r="K20" s="1">
        <v>0</v>
      </c>
      <c r="L20" s="1">
        <v>1</v>
      </c>
      <c r="M20" s="1">
        <f t="shared" si="1"/>
        <v>1</v>
      </c>
      <c r="N20" s="1">
        <v>0</v>
      </c>
      <c r="O20" s="1">
        <v>0</v>
      </c>
      <c r="P20" s="1">
        <v>0</v>
      </c>
      <c r="Q20" s="1">
        <v>8</v>
      </c>
      <c r="R20" s="4">
        <v>9</v>
      </c>
      <c r="S20" s="1">
        <f t="shared" si="2"/>
        <v>0</v>
      </c>
      <c r="T20" s="1">
        <f t="shared" si="2"/>
        <v>5</v>
      </c>
      <c r="U20" s="1">
        <f t="shared" si="2"/>
        <v>5</v>
      </c>
      <c r="V20" s="1">
        <f t="shared" si="2"/>
        <v>0</v>
      </c>
      <c r="W20" s="1">
        <f t="shared" si="2"/>
        <v>0</v>
      </c>
      <c r="X20" s="1">
        <f t="shared" si="2"/>
        <v>0</v>
      </c>
      <c r="Y20" s="1">
        <f t="shared" si="2"/>
        <v>8</v>
      </c>
      <c r="Z20" s="1">
        <f t="shared" si="2"/>
        <v>23</v>
      </c>
      <c r="AA20" s="5"/>
    </row>
    <row r="21" spans="1:27" ht="12.75">
      <c r="A21" s="1"/>
      <c r="B21" s="3" t="s">
        <v>56</v>
      </c>
      <c r="C21" s="1">
        <v>0</v>
      </c>
      <c r="D21" s="1">
        <v>2</v>
      </c>
      <c r="E21" s="1">
        <f t="shared" si="0"/>
        <v>2</v>
      </c>
      <c r="F21" s="1">
        <v>0</v>
      </c>
      <c r="G21" s="1">
        <v>0</v>
      </c>
      <c r="H21" s="1">
        <v>0</v>
      </c>
      <c r="I21" s="1">
        <v>0</v>
      </c>
      <c r="J21" s="4">
        <v>3</v>
      </c>
      <c r="K21" s="1">
        <v>2</v>
      </c>
      <c r="L21" s="1">
        <v>0</v>
      </c>
      <c r="M21" s="1">
        <f t="shared" si="1"/>
        <v>2</v>
      </c>
      <c r="N21" s="1">
        <v>0</v>
      </c>
      <c r="O21" s="1">
        <v>0</v>
      </c>
      <c r="P21" s="1">
        <v>1</v>
      </c>
      <c r="Q21" s="1">
        <v>2</v>
      </c>
      <c r="R21" s="4">
        <v>4</v>
      </c>
      <c r="S21" s="1">
        <f t="shared" si="2"/>
        <v>2</v>
      </c>
      <c r="T21" s="1">
        <f t="shared" si="2"/>
        <v>2</v>
      </c>
      <c r="U21" s="1">
        <f t="shared" si="2"/>
        <v>4</v>
      </c>
      <c r="V21" s="1">
        <f t="shared" si="2"/>
        <v>0</v>
      </c>
      <c r="W21" s="1">
        <f t="shared" si="2"/>
        <v>0</v>
      </c>
      <c r="X21" s="1">
        <f t="shared" si="2"/>
        <v>1</v>
      </c>
      <c r="Y21" s="1">
        <f t="shared" si="2"/>
        <v>2</v>
      </c>
      <c r="Z21" s="1">
        <f t="shared" si="2"/>
        <v>7</v>
      </c>
      <c r="AA21" s="5"/>
    </row>
    <row r="22" spans="1:27" ht="12.75">
      <c r="A22" s="1"/>
      <c r="B22" s="3" t="s">
        <v>38</v>
      </c>
      <c r="C22" s="1">
        <v>0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v>0</v>
      </c>
      <c r="I22" s="1">
        <v>0</v>
      </c>
      <c r="J22" s="4">
        <v>0</v>
      </c>
      <c r="K22" s="1">
        <v>2</v>
      </c>
      <c r="L22" s="1">
        <v>2</v>
      </c>
      <c r="M22" s="1">
        <f t="shared" si="1"/>
        <v>4</v>
      </c>
      <c r="N22" s="1">
        <v>1</v>
      </c>
      <c r="O22" s="1">
        <v>0</v>
      </c>
      <c r="P22" s="1">
        <v>0</v>
      </c>
      <c r="Q22" s="1">
        <v>2</v>
      </c>
      <c r="R22" s="4">
        <v>5</v>
      </c>
      <c r="S22" s="1">
        <f t="shared" si="2"/>
        <v>2</v>
      </c>
      <c r="T22" s="1">
        <f t="shared" si="2"/>
        <v>2</v>
      </c>
      <c r="U22" s="1">
        <f t="shared" si="2"/>
        <v>4</v>
      </c>
      <c r="V22" s="1">
        <f t="shared" si="2"/>
        <v>1</v>
      </c>
      <c r="W22" s="1">
        <f t="shared" si="2"/>
        <v>0</v>
      </c>
      <c r="X22" s="1">
        <f t="shared" si="2"/>
        <v>0</v>
      </c>
      <c r="Y22" s="1">
        <f t="shared" si="2"/>
        <v>2</v>
      </c>
      <c r="Z22" s="1">
        <f t="shared" si="2"/>
        <v>5</v>
      </c>
      <c r="AA22" s="5"/>
    </row>
    <row r="23" spans="1:27" ht="12.75">
      <c r="A23" s="1"/>
      <c r="B23" s="3" t="s">
        <v>57</v>
      </c>
      <c r="C23" s="1">
        <v>1</v>
      </c>
      <c r="D23" s="1">
        <v>1</v>
      </c>
      <c r="E23" s="1">
        <f t="shared" si="0"/>
        <v>2</v>
      </c>
      <c r="F23" s="1">
        <v>0</v>
      </c>
      <c r="G23" s="1">
        <v>0</v>
      </c>
      <c r="H23" s="1">
        <v>0</v>
      </c>
      <c r="I23" s="1">
        <v>8</v>
      </c>
      <c r="J23" s="4">
        <v>9</v>
      </c>
      <c r="K23" s="1">
        <v>1</v>
      </c>
      <c r="L23" s="1">
        <v>0</v>
      </c>
      <c r="M23" s="1">
        <f t="shared" si="1"/>
        <v>1</v>
      </c>
      <c r="N23" s="1">
        <v>0</v>
      </c>
      <c r="O23" s="1">
        <v>0</v>
      </c>
      <c r="P23" s="1">
        <v>0</v>
      </c>
      <c r="Q23" s="1">
        <v>0</v>
      </c>
      <c r="R23" s="4">
        <v>1</v>
      </c>
      <c r="S23" s="1">
        <f t="shared" si="2"/>
        <v>2</v>
      </c>
      <c r="T23" s="1">
        <f t="shared" si="2"/>
        <v>1</v>
      </c>
      <c r="U23" s="1">
        <f t="shared" si="2"/>
        <v>3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2"/>
        <v>8</v>
      </c>
      <c r="Z23" s="1">
        <f t="shared" si="2"/>
        <v>10</v>
      </c>
      <c r="AA23" s="5"/>
    </row>
    <row r="24" spans="1:27" ht="12.75">
      <c r="A24" s="1"/>
      <c r="B24" s="3" t="s">
        <v>58</v>
      </c>
      <c r="C24" s="1">
        <v>0</v>
      </c>
      <c r="D24" s="1">
        <v>2</v>
      </c>
      <c r="E24" s="1">
        <f t="shared" si="0"/>
        <v>2</v>
      </c>
      <c r="F24" s="1">
        <v>0</v>
      </c>
      <c r="G24" s="1">
        <v>0</v>
      </c>
      <c r="H24" s="1">
        <v>0</v>
      </c>
      <c r="I24" s="1">
        <v>0</v>
      </c>
      <c r="J24" s="4">
        <v>6</v>
      </c>
      <c r="K24" s="1">
        <v>0</v>
      </c>
      <c r="L24" s="1">
        <v>0</v>
      </c>
      <c r="M24" s="1">
        <f t="shared" si="1"/>
        <v>0</v>
      </c>
      <c r="N24" s="1">
        <v>0</v>
      </c>
      <c r="O24" s="1">
        <v>0</v>
      </c>
      <c r="P24" s="1">
        <v>0</v>
      </c>
      <c r="Q24" s="1">
        <v>0</v>
      </c>
      <c r="R24" s="4">
        <v>2</v>
      </c>
      <c r="S24" s="1">
        <f t="shared" si="2"/>
        <v>0</v>
      </c>
      <c r="T24" s="1">
        <f t="shared" si="2"/>
        <v>2</v>
      </c>
      <c r="U24" s="1">
        <f t="shared" si="2"/>
        <v>2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8</v>
      </c>
      <c r="AA24" s="5"/>
    </row>
    <row r="25" spans="1:27" ht="12.75">
      <c r="A25" s="1"/>
      <c r="B25" s="3" t="s">
        <v>59</v>
      </c>
      <c r="C25" s="1">
        <v>1</v>
      </c>
      <c r="D25" s="1">
        <v>1</v>
      </c>
      <c r="E25" s="1">
        <f t="shared" si="0"/>
        <v>2</v>
      </c>
      <c r="F25" s="1">
        <v>1</v>
      </c>
      <c r="G25" s="1">
        <v>0</v>
      </c>
      <c r="H25" s="1">
        <v>0</v>
      </c>
      <c r="I25" s="1">
        <v>2</v>
      </c>
      <c r="J25" s="4">
        <v>4</v>
      </c>
      <c r="K25" s="1">
        <v>0</v>
      </c>
      <c r="L25" s="1">
        <v>0</v>
      </c>
      <c r="M25" s="1">
        <f t="shared" si="1"/>
        <v>0</v>
      </c>
      <c r="N25" s="1">
        <v>0</v>
      </c>
      <c r="O25" s="1">
        <v>0</v>
      </c>
      <c r="P25" s="1">
        <v>0</v>
      </c>
      <c r="Q25" s="1">
        <v>0</v>
      </c>
      <c r="R25" s="4">
        <v>0</v>
      </c>
      <c r="S25" s="1">
        <f t="shared" si="2"/>
        <v>1</v>
      </c>
      <c r="T25" s="1">
        <f t="shared" si="2"/>
        <v>1</v>
      </c>
      <c r="U25" s="1">
        <f t="shared" si="2"/>
        <v>2</v>
      </c>
      <c r="V25" s="1">
        <f t="shared" si="2"/>
        <v>1</v>
      </c>
      <c r="W25" s="1">
        <f t="shared" si="2"/>
        <v>0</v>
      </c>
      <c r="X25" s="1">
        <f t="shared" si="2"/>
        <v>0</v>
      </c>
      <c r="Y25" s="1">
        <f t="shared" si="2"/>
        <v>2</v>
      </c>
      <c r="Z25" s="1">
        <f t="shared" si="2"/>
        <v>4</v>
      </c>
      <c r="AA25" s="5"/>
    </row>
    <row r="26" spans="1:27" ht="12.75">
      <c r="A26" s="1"/>
      <c r="B26" s="3" t="s">
        <v>60</v>
      </c>
      <c r="C26" s="1">
        <v>1</v>
      </c>
      <c r="D26" s="1">
        <v>0</v>
      </c>
      <c r="E26" s="1">
        <f t="shared" si="0"/>
        <v>1</v>
      </c>
      <c r="F26" s="1">
        <v>0</v>
      </c>
      <c r="G26" s="1">
        <v>0</v>
      </c>
      <c r="H26" s="1">
        <v>0</v>
      </c>
      <c r="I26" s="1">
        <v>0</v>
      </c>
      <c r="J26" s="4">
        <v>3</v>
      </c>
      <c r="K26" s="1">
        <v>1</v>
      </c>
      <c r="L26" s="1">
        <v>0</v>
      </c>
      <c r="M26" s="1">
        <f t="shared" si="1"/>
        <v>1</v>
      </c>
      <c r="N26" s="1">
        <v>0</v>
      </c>
      <c r="O26" s="1">
        <v>0</v>
      </c>
      <c r="P26" s="1">
        <v>0</v>
      </c>
      <c r="Q26" s="1">
        <v>0</v>
      </c>
      <c r="R26" s="4">
        <v>2</v>
      </c>
      <c r="S26" s="1">
        <f t="shared" si="2"/>
        <v>2</v>
      </c>
      <c r="T26" s="1">
        <f t="shared" si="2"/>
        <v>0</v>
      </c>
      <c r="U26" s="1">
        <f t="shared" si="2"/>
        <v>2</v>
      </c>
      <c r="V26" s="1">
        <f t="shared" si="2"/>
        <v>0</v>
      </c>
      <c r="W26" s="1">
        <f t="shared" si="2"/>
        <v>0</v>
      </c>
      <c r="X26" s="1">
        <f t="shared" si="2"/>
        <v>0</v>
      </c>
      <c r="Y26" s="1">
        <f t="shared" si="2"/>
        <v>0</v>
      </c>
      <c r="Z26" s="1">
        <f t="shared" si="2"/>
        <v>5</v>
      </c>
      <c r="AA26" s="5"/>
    </row>
    <row r="27" spans="1:27" ht="12.75">
      <c r="A27" s="1"/>
      <c r="B27" s="3" t="s">
        <v>44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v>0</v>
      </c>
      <c r="I27" s="1">
        <v>0</v>
      </c>
      <c r="J27" s="4">
        <v>0</v>
      </c>
      <c r="K27" s="1">
        <v>0</v>
      </c>
      <c r="L27" s="1">
        <v>0</v>
      </c>
      <c r="M27" s="1">
        <f t="shared" si="1"/>
        <v>0</v>
      </c>
      <c r="N27" s="1">
        <v>0</v>
      </c>
      <c r="O27" s="1">
        <v>0</v>
      </c>
      <c r="P27" s="1">
        <v>0</v>
      </c>
      <c r="Q27" s="1">
        <v>0</v>
      </c>
      <c r="R27" s="4">
        <v>1</v>
      </c>
      <c r="S27" s="1">
        <f t="shared" si="2"/>
        <v>0</v>
      </c>
      <c r="T27" s="1">
        <f t="shared" si="2"/>
        <v>0</v>
      </c>
      <c r="U27" s="1">
        <f t="shared" si="2"/>
        <v>0</v>
      </c>
      <c r="V27" s="1">
        <f t="shared" si="2"/>
        <v>0</v>
      </c>
      <c r="W27" s="1">
        <f t="shared" si="2"/>
        <v>0</v>
      </c>
      <c r="X27" s="1">
        <f t="shared" si="2"/>
        <v>0</v>
      </c>
      <c r="Y27" s="1">
        <f t="shared" si="2"/>
        <v>0</v>
      </c>
      <c r="Z27" s="1">
        <f t="shared" si="2"/>
        <v>1</v>
      </c>
      <c r="AA27" s="5"/>
    </row>
    <row r="28" spans="1:27" ht="12.75">
      <c r="A28" s="1"/>
      <c r="B28" s="3" t="s">
        <v>10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0</v>
      </c>
      <c r="J28" s="4">
        <v>13</v>
      </c>
      <c r="K28" s="1">
        <v>0</v>
      </c>
      <c r="L28" s="1">
        <v>0</v>
      </c>
      <c r="M28" s="1">
        <f t="shared" si="1"/>
        <v>0</v>
      </c>
      <c r="N28" s="1">
        <v>0</v>
      </c>
      <c r="O28" s="1">
        <v>0</v>
      </c>
      <c r="P28" s="1">
        <v>0</v>
      </c>
      <c r="Q28" s="1">
        <v>0</v>
      </c>
      <c r="R28" s="4">
        <v>9</v>
      </c>
      <c r="S28" s="1">
        <f t="shared" si="2"/>
        <v>0</v>
      </c>
      <c r="T28" s="1">
        <f t="shared" si="2"/>
        <v>0</v>
      </c>
      <c r="U28" s="1">
        <f t="shared" si="2"/>
        <v>0</v>
      </c>
      <c r="V28" s="1">
        <f t="shared" si="2"/>
        <v>0</v>
      </c>
      <c r="W28" s="1">
        <f t="shared" si="2"/>
        <v>0</v>
      </c>
      <c r="X28" s="1">
        <f t="shared" si="2"/>
        <v>0</v>
      </c>
      <c r="Y28" s="1">
        <f t="shared" si="2"/>
        <v>0</v>
      </c>
      <c r="Z28" s="1">
        <f t="shared" si="2"/>
        <v>22</v>
      </c>
      <c r="AA28" s="5"/>
    </row>
    <row r="29" spans="1:27" ht="12.75">
      <c r="A29" s="1"/>
      <c r="B29" s="3" t="s">
        <v>39</v>
      </c>
      <c r="C29" s="1">
        <v>0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v>0</v>
      </c>
      <c r="I29" s="1">
        <v>0</v>
      </c>
      <c r="J29" s="4">
        <v>12</v>
      </c>
      <c r="K29" s="1">
        <v>0</v>
      </c>
      <c r="L29" s="1">
        <v>0</v>
      </c>
      <c r="M29" s="1">
        <f t="shared" si="1"/>
        <v>0</v>
      </c>
      <c r="N29" s="1">
        <v>0</v>
      </c>
      <c r="O29" s="1">
        <v>0</v>
      </c>
      <c r="P29" s="1">
        <v>0</v>
      </c>
      <c r="Q29" s="1">
        <v>0</v>
      </c>
      <c r="R29" s="4">
        <v>7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  <c r="W29" s="1">
        <f t="shared" si="2"/>
        <v>0</v>
      </c>
      <c r="X29" s="1">
        <f t="shared" si="2"/>
        <v>0</v>
      </c>
      <c r="Y29" s="1">
        <f t="shared" si="2"/>
        <v>0</v>
      </c>
      <c r="Z29" s="1">
        <f t="shared" si="2"/>
        <v>19</v>
      </c>
      <c r="AA29" s="5"/>
    </row>
    <row r="30" spans="1:27" ht="12.75">
      <c r="A30" s="1"/>
      <c r="B30" s="3" t="s">
        <v>42</v>
      </c>
      <c r="C30" s="1">
        <v>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v>0</v>
      </c>
      <c r="I30" s="1">
        <v>0</v>
      </c>
      <c r="J30" s="4">
        <v>1</v>
      </c>
      <c r="K30" s="1">
        <v>0</v>
      </c>
      <c r="L30" s="1">
        <v>0</v>
      </c>
      <c r="M30" s="1">
        <f t="shared" si="1"/>
        <v>0</v>
      </c>
      <c r="N30" s="1">
        <v>0</v>
      </c>
      <c r="O30" s="1">
        <v>0</v>
      </c>
      <c r="P30" s="1">
        <v>0</v>
      </c>
      <c r="Q30" s="1">
        <v>0</v>
      </c>
      <c r="R30" s="4"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  <c r="W30" s="1">
        <f t="shared" si="2"/>
        <v>0</v>
      </c>
      <c r="X30" s="1">
        <f t="shared" si="2"/>
        <v>0</v>
      </c>
      <c r="Y30" s="1">
        <f t="shared" si="2"/>
        <v>0</v>
      </c>
      <c r="Z30" s="1">
        <f t="shared" si="2"/>
        <v>1</v>
      </c>
      <c r="AA30" s="5"/>
    </row>
    <row r="31" spans="1:27" ht="12.75">
      <c r="A31" s="1"/>
      <c r="B31" s="3" t="s">
        <v>61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v>0</v>
      </c>
      <c r="I31" s="1">
        <v>0</v>
      </c>
      <c r="J31" s="4">
        <v>6</v>
      </c>
      <c r="K31" s="1">
        <v>0</v>
      </c>
      <c r="L31" s="1">
        <v>0</v>
      </c>
      <c r="M31" s="1">
        <f t="shared" si="1"/>
        <v>0</v>
      </c>
      <c r="N31" s="1">
        <v>0</v>
      </c>
      <c r="O31" s="1">
        <v>0</v>
      </c>
      <c r="P31" s="1">
        <v>0</v>
      </c>
      <c r="Q31" s="1">
        <v>0</v>
      </c>
      <c r="R31" s="4">
        <v>3</v>
      </c>
      <c r="S31" s="1">
        <f t="shared" si="2"/>
        <v>0</v>
      </c>
      <c r="T31" s="1">
        <f t="shared" si="2"/>
        <v>0</v>
      </c>
      <c r="U31" s="1">
        <f t="shared" si="2"/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0</v>
      </c>
      <c r="Z31" s="1">
        <f t="shared" si="2"/>
        <v>9</v>
      </c>
      <c r="AA31" s="5"/>
    </row>
    <row r="32" spans="1:27" ht="12.75">
      <c r="A32" s="1"/>
      <c r="B32" s="1"/>
      <c r="C32" s="1" t="s">
        <v>26</v>
      </c>
      <c r="D32" s="1" t="s">
        <v>26</v>
      </c>
      <c r="E32" s="1"/>
      <c r="F32" s="1" t="s">
        <v>26</v>
      </c>
      <c r="G32" s="1"/>
      <c r="H32" s="1" t="s">
        <v>26</v>
      </c>
      <c r="I32" s="1" t="s">
        <v>26</v>
      </c>
      <c r="J32" s="4"/>
      <c r="K32" s="1" t="s">
        <v>26</v>
      </c>
      <c r="L32" s="1" t="s">
        <v>26</v>
      </c>
      <c r="M32" s="1"/>
      <c r="N32" s="1" t="s">
        <v>26</v>
      </c>
      <c r="O32" s="1"/>
      <c r="P32" s="1" t="s">
        <v>26</v>
      </c>
      <c r="Q32" s="1" t="s">
        <v>26</v>
      </c>
      <c r="R32" s="4"/>
      <c r="S32" s="1"/>
      <c r="T32" s="1"/>
      <c r="U32" s="1"/>
      <c r="V32" s="1"/>
      <c r="W32" s="1"/>
      <c r="X32" s="1"/>
      <c r="Y32" s="1"/>
      <c r="Z32" s="1"/>
      <c r="AA32" s="5"/>
    </row>
    <row r="33" spans="1:27" ht="12.75">
      <c r="A33" s="1"/>
      <c r="B33" s="3" t="s">
        <v>9</v>
      </c>
      <c r="C33" s="1">
        <f aca="true" t="shared" si="3" ref="C33:I33">SUM(C4:C31)</f>
        <v>111</v>
      </c>
      <c r="D33" s="1">
        <f t="shared" si="3"/>
        <v>147</v>
      </c>
      <c r="E33" s="1">
        <f t="shared" si="3"/>
        <v>258</v>
      </c>
      <c r="F33" s="1">
        <f t="shared" si="3"/>
        <v>23</v>
      </c>
      <c r="G33" s="1">
        <f t="shared" si="3"/>
        <v>4</v>
      </c>
      <c r="H33" s="1">
        <f t="shared" si="3"/>
        <v>12</v>
      </c>
      <c r="I33" s="1">
        <f t="shared" si="3"/>
        <v>187</v>
      </c>
      <c r="J33" s="4">
        <v>15</v>
      </c>
      <c r="K33" s="1">
        <f aca="true" t="shared" si="4" ref="K33:Q33">SUM(K4:K31)</f>
        <v>40</v>
      </c>
      <c r="L33" s="1">
        <f t="shared" si="4"/>
        <v>39</v>
      </c>
      <c r="M33" s="1">
        <f t="shared" si="4"/>
        <v>79</v>
      </c>
      <c r="N33" s="1">
        <f t="shared" si="4"/>
        <v>6</v>
      </c>
      <c r="O33" s="1">
        <f t="shared" si="4"/>
        <v>0</v>
      </c>
      <c r="P33" s="1">
        <f t="shared" si="4"/>
        <v>6</v>
      </c>
      <c r="Q33" s="1">
        <f t="shared" si="4"/>
        <v>153</v>
      </c>
      <c r="R33" s="4">
        <v>9</v>
      </c>
      <c r="S33" s="1">
        <f aca="true" t="shared" si="5" ref="S33:Y33">SUM(S4:S31)</f>
        <v>151</v>
      </c>
      <c r="T33" s="1">
        <f t="shared" si="5"/>
        <v>186</v>
      </c>
      <c r="U33" s="1">
        <f t="shared" si="5"/>
        <v>337</v>
      </c>
      <c r="V33" s="1">
        <f t="shared" si="5"/>
        <v>29</v>
      </c>
      <c r="W33" s="1">
        <f t="shared" si="5"/>
        <v>4</v>
      </c>
      <c r="X33" s="1">
        <f t="shared" si="5"/>
        <v>18</v>
      </c>
      <c r="Y33" s="1">
        <f t="shared" si="5"/>
        <v>340</v>
      </c>
      <c r="Z33" s="1">
        <f>J33+R33</f>
        <v>24</v>
      </c>
      <c r="AA33" s="5"/>
    </row>
    <row r="34" spans="1:27" ht="12.75">
      <c r="A34" s="1"/>
      <c r="B34" s="3" t="s">
        <v>20</v>
      </c>
      <c r="C34" s="1">
        <f>37+4</f>
        <v>41</v>
      </c>
      <c r="D34" s="1">
        <v>54</v>
      </c>
      <c r="E34" s="1">
        <f>+D34+C34</f>
        <v>95</v>
      </c>
      <c r="F34" s="1">
        <v>7</v>
      </c>
      <c r="G34" s="1">
        <v>2</v>
      </c>
      <c r="H34" s="1">
        <v>3</v>
      </c>
      <c r="I34" s="1">
        <f>182+6+10</f>
        <v>198</v>
      </c>
      <c r="J34" s="4">
        <v>15</v>
      </c>
      <c r="K34" s="1">
        <v>26</v>
      </c>
      <c r="L34" s="1">
        <v>27</v>
      </c>
      <c r="M34" s="1">
        <f>+L34+K34</f>
        <v>53</v>
      </c>
      <c r="N34" s="1">
        <v>8</v>
      </c>
      <c r="O34" s="1">
        <v>0</v>
      </c>
      <c r="P34" s="1">
        <v>1</v>
      </c>
      <c r="Q34" s="1">
        <f>94+18</f>
        <v>112</v>
      </c>
      <c r="R34" s="4">
        <v>9</v>
      </c>
      <c r="S34" s="1">
        <f>C34+K34</f>
        <v>67</v>
      </c>
      <c r="T34" s="1">
        <f>D34+L34</f>
        <v>81</v>
      </c>
      <c r="U34" s="1">
        <f>T34+S34</f>
        <v>148</v>
      </c>
      <c r="V34" s="1">
        <f>F34+N34</f>
        <v>15</v>
      </c>
      <c r="W34" s="1">
        <f>G34+O34</f>
        <v>2</v>
      </c>
      <c r="X34" s="1">
        <f>H34+P34</f>
        <v>4</v>
      </c>
      <c r="Y34" s="1">
        <f>I34+Q34</f>
        <v>310</v>
      </c>
      <c r="Z34" s="1">
        <f>J34+R34</f>
        <v>24</v>
      </c>
      <c r="AA34" s="5"/>
    </row>
    <row r="35" spans="1:27" ht="12.75">
      <c r="A35" s="1"/>
      <c r="B35" s="3"/>
      <c r="C35" s="1"/>
      <c r="D35" s="1"/>
      <c r="E35" s="1"/>
      <c r="F35" s="1"/>
      <c r="G35" s="1"/>
      <c r="H35" s="1"/>
      <c r="I35" s="1"/>
      <c r="J35" s="11"/>
      <c r="K35" s="1"/>
      <c r="L35" s="1"/>
      <c r="M35" s="1"/>
      <c r="N35" s="1"/>
      <c r="O35" s="1"/>
      <c r="P35" s="1"/>
      <c r="Q35" s="1"/>
      <c r="R35" s="11"/>
      <c r="S35" s="1"/>
      <c r="T35" s="1"/>
      <c r="U35" s="1"/>
      <c r="V35" s="1"/>
      <c r="W35" s="1"/>
      <c r="X35" s="1"/>
      <c r="Y35" s="1"/>
      <c r="Z35" s="1"/>
      <c r="AA35" s="5"/>
    </row>
    <row r="36" spans="1:27" ht="12.75">
      <c r="A36" s="1"/>
      <c r="B36" s="25" t="s">
        <v>62</v>
      </c>
      <c r="C36" s="1"/>
      <c r="D36" s="1"/>
      <c r="E36" s="1"/>
      <c r="F36" s="1"/>
      <c r="G36" s="1"/>
      <c r="H36" s="1"/>
      <c r="I36" s="1"/>
      <c r="J36" s="11"/>
      <c r="K36" s="1"/>
      <c r="L36" s="1"/>
      <c r="M36" s="1"/>
      <c r="N36" s="1"/>
      <c r="O36" s="1"/>
      <c r="P36" s="1"/>
      <c r="Q36" s="1"/>
      <c r="R36" s="11"/>
      <c r="S36" s="1"/>
      <c r="T36" s="1"/>
      <c r="U36" s="1"/>
      <c r="V36" s="1"/>
      <c r="W36" s="1"/>
      <c r="X36" s="1"/>
      <c r="Y36" s="1"/>
      <c r="Z36" s="1"/>
      <c r="AA36" s="5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</row>
    <row r="38" spans="1:27" ht="12.75">
      <c r="A38" s="1"/>
      <c r="B38" s="1"/>
      <c r="C38" s="3" t="s">
        <v>25</v>
      </c>
      <c r="D38" s="1"/>
      <c r="E38" s="1"/>
      <c r="F38" s="1"/>
      <c r="G38" s="1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 t="s">
        <v>24</v>
      </c>
      <c r="R39" s="3"/>
      <c r="S39" s="1"/>
      <c r="T39" s="1"/>
      <c r="U39" s="1"/>
      <c r="V39" s="1"/>
      <c r="W39" s="1"/>
      <c r="X39" s="1"/>
      <c r="Y39" s="1"/>
      <c r="Z39" s="1"/>
      <c r="AA39" s="5"/>
    </row>
    <row r="40" spans="1:27" ht="12.75">
      <c r="A40" s="1"/>
      <c r="B40" s="1"/>
      <c r="C40" s="3" t="s">
        <v>26</v>
      </c>
      <c r="D40" s="3" t="s">
        <v>21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6" t="s">
        <v>32</v>
      </c>
      <c r="T40" s="1"/>
      <c r="U40" s="1"/>
      <c r="V40" s="1"/>
      <c r="W40" s="1"/>
      <c r="X40" s="1"/>
      <c r="Y40" s="1"/>
      <c r="Z40" s="1"/>
      <c r="AA40" s="5"/>
    </row>
    <row r="41" spans="1:27" ht="12.75">
      <c r="A41" s="19" t="s">
        <v>27</v>
      </c>
      <c r="B41" s="1"/>
      <c r="C41" s="7" t="s">
        <v>11</v>
      </c>
      <c r="D41" s="7" t="s">
        <v>12</v>
      </c>
      <c r="E41" s="7" t="s">
        <v>63</v>
      </c>
      <c r="F41" s="7" t="s">
        <v>13</v>
      </c>
      <c r="G41" s="7" t="s">
        <v>14</v>
      </c>
      <c r="H41" s="7" t="s">
        <v>15</v>
      </c>
      <c r="I41" s="7" t="s">
        <v>16</v>
      </c>
      <c r="J41" s="20" t="s">
        <v>17</v>
      </c>
      <c r="K41" s="7" t="s">
        <v>18</v>
      </c>
      <c r="L41" s="7" t="s">
        <v>8</v>
      </c>
      <c r="M41" s="1"/>
      <c r="N41" s="1"/>
      <c r="O41" s="1"/>
      <c r="P41" s="3" t="s">
        <v>9</v>
      </c>
      <c r="Q41" s="5"/>
      <c r="R41" s="6"/>
      <c r="S41" s="1">
        <v>23</v>
      </c>
      <c r="T41" s="7" t="s">
        <v>23</v>
      </c>
      <c r="U41" s="6">
        <v>64</v>
      </c>
      <c r="V41" s="1"/>
      <c r="W41" s="8">
        <f>(S41/U41)</f>
        <v>0.359375</v>
      </c>
      <c r="X41" s="1"/>
      <c r="Y41" s="1"/>
      <c r="Z41" s="1"/>
      <c r="AA41" s="5"/>
    </row>
    <row r="42" spans="1:27" ht="12.75">
      <c r="A42" s="21">
        <f>60/+F42*+G42</f>
        <v>2.5657894736842106</v>
      </c>
      <c r="B42" s="3" t="s">
        <v>39</v>
      </c>
      <c r="C42" s="1">
        <v>8</v>
      </c>
      <c r="D42" s="1">
        <v>3</v>
      </c>
      <c r="E42" s="1">
        <v>0</v>
      </c>
      <c r="F42" s="14">
        <f>328+60+60+40+120</f>
        <v>608</v>
      </c>
      <c r="G42" s="1">
        <v>26</v>
      </c>
      <c r="H42" s="1">
        <v>1</v>
      </c>
      <c r="I42" s="1">
        <f>39+17+25+18+5+33+17+12+9+20</f>
        <v>195</v>
      </c>
      <c r="J42" s="1">
        <f>41+23+28+21+5+39+29+24+11</f>
        <v>221</v>
      </c>
      <c r="K42" s="10">
        <f>I42/+J42</f>
        <v>0.8823529411764706</v>
      </c>
      <c r="L42" s="1">
        <v>12</v>
      </c>
      <c r="M42" s="1"/>
      <c r="N42" s="5"/>
      <c r="O42" s="1"/>
      <c r="P42" s="3" t="s">
        <v>20</v>
      </c>
      <c r="Q42" s="5"/>
      <c r="R42" s="1"/>
      <c r="S42" s="1">
        <v>7</v>
      </c>
      <c r="T42" s="7" t="s">
        <v>23</v>
      </c>
      <c r="U42" s="6">
        <f>48+3+6</f>
        <v>57</v>
      </c>
      <c r="V42" s="1"/>
      <c r="W42" s="8">
        <f>(S42/U42)</f>
        <v>0.12280701754385964</v>
      </c>
      <c r="X42" s="1"/>
      <c r="Y42" s="1"/>
      <c r="Z42" s="1"/>
      <c r="AA42" s="5"/>
    </row>
    <row r="43" spans="1:27" ht="12.75">
      <c r="A43" s="21">
        <f>60/+F43*+G43</f>
        <v>0</v>
      </c>
      <c r="B43" s="3" t="s">
        <v>44</v>
      </c>
      <c r="C43" s="1">
        <v>0</v>
      </c>
      <c r="D43" s="1">
        <v>0</v>
      </c>
      <c r="E43" s="1">
        <v>0</v>
      </c>
      <c r="F43" s="14">
        <v>0.001</v>
      </c>
      <c r="G43" s="1">
        <v>0</v>
      </c>
      <c r="H43" s="1">
        <v>0</v>
      </c>
      <c r="I43" s="1">
        <v>0.001</v>
      </c>
      <c r="J43" s="1">
        <v>0.001</v>
      </c>
      <c r="K43" s="10">
        <f>I43/+J43</f>
        <v>1</v>
      </c>
      <c r="L43" s="1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</row>
    <row r="44" spans="1:27" ht="12.75">
      <c r="A44" s="21">
        <f>60/+F44*+G44</f>
        <v>2.896551724137931</v>
      </c>
      <c r="B44" s="13" t="s">
        <v>61</v>
      </c>
      <c r="C44" s="2">
        <v>4</v>
      </c>
      <c r="D44" s="2">
        <v>0</v>
      </c>
      <c r="E44" s="2">
        <v>0</v>
      </c>
      <c r="F44" s="15">
        <v>290</v>
      </c>
      <c r="G44" s="2">
        <v>14</v>
      </c>
      <c r="H44" s="2">
        <v>0</v>
      </c>
      <c r="I44" s="2">
        <f>21+11+24+20+12+5</f>
        <v>93</v>
      </c>
      <c r="J44" s="2">
        <f>23+12+28+25+13+6</f>
        <v>107</v>
      </c>
      <c r="K44" s="12">
        <f>+I44/J44</f>
        <v>0.8691588785046729</v>
      </c>
      <c r="L44" s="2">
        <v>6</v>
      </c>
      <c r="M44" s="1"/>
      <c r="N44" s="5"/>
      <c r="O44" s="1"/>
      <c r="P44" s="5"/>
      <c r="Q44" s="5"/>
      <c r="R44" s="5"/>
      <c r="S44" s="5"/>
      <c r="T44" s="5"/>
      <c r="U44" s="5"/>
      <c r="V44" s="5"/>
      <c r="W44" s="5"/>
      <c r="X44" s="5"/>
      <c r="Y44" s="1"/>
      <c r="Z44" s="1"/>
      <c r="AA44" s="5"/>
    </row>
    <row r="45" spans="1:27" ht="12.75">
      <c r="A45" s="21">
        <f>60/+F45*+G45</f>
        <v>2.67260281447348</v>
      </c>
      <c r="B45" s="3" t="s">
        <v>9</v>
      </c>
      <c r="C45" s="1">
        <f aca="true" t="shared" si="6" ref="C45:J45">SUM(C42:C44)</f>
        <v>12</v>
      </c>
      <c r="D45" s="1">
        <f t="shared" si="6"/>
        <v>3</v>
      </c>
      <c r="E45" s="1">
        <f t="shared" si="6"/>
        <v>0</v>
      </c>
      <c r="F45" s="14">
        <f t="shared" si="6"/>
        <v>898.001</v>
      </c>
      <c r="G45" s="1">
        <f t="shared" si="6"/>
        <v>40</v>
      </c>
      <c r="H45" s="1">
        <f t="shared" si="6"/>
        <v>1</v>
      </c>
      <c r="I45" s="1">
        <f t="shared" si="6"/>
        <v>288.001</v>
      </c>
      <c r="J45" s="1">
        <f t="shared" si="6"/>
        <v>328.001</v>
      </c>
      <c r="K45" s="10">
        <f>I45/+J45</f>
        <v>0.8780491522891698</v>
      </c>
      <c r="L45" s="1">
        <v>15</v>
      </c>
      <c r="M45" s="1"/>
      <c r="N45" s="1"/>
      <c r="O45" s="1"/>
      <c r="P45" s="1"/>
      <c r="Q45" s="3" t="s">
        <v>24</v>
      </c>
      <c r="R45" s="3"/>
      <c r="S45" s="1"/>
      <c r="T45" s="1"/>
      <c r="U45" s="1"/>
      <c r="V45" s="1"/>
      <c r="W45" s="1"/>
      <c r="X45" s="1"/>
      <c r="Y45" s="1"/>
      <c r="Z45" s="1"/>
      <c r="AA45" s="5"/>
    </row>
    <row r="46" spans="1:27" ht="12.75">
      <c r="A46" s="21">
        <f>60/+F46*+G46</f>
        <v>7.341490545050055</v>
      </c>
      <c r="B46" s="3" t="s">
        <v>20</v>
      </c>
      <c r="C46" s="1">
        <v>3</v>
      </c>
      <c r="D46" s="1">
        <v>12</v>
      </c>
      <c r="E46" s="1">
        <v>0</v>
      </c>
      <c r="F46" s="14">
        <f>599+60+120+120</f>
        <v>899</v>
      </c>
      <c r="G46" s="1">
        <f>70+22+11+7</f>
        <v>110</v>
      </c>
      <c r="H46" s="1">
        <v>0</v>
      </c>
      <c r="I46" s="1">
        <f>19+51+38+55+36+17+23+27+36+36+44+46+24+34+54</f>
        <v>540</v>
      </c>
      <c r="J46" s="1">
        <f>24+57+48+64+39+23+25+32+50+45+45+58+34+61+45</f>
        <v>650</v>
      </c>
      <c r="K46" s="10">
        <f>I46/+J46</f>
        <v>0.8307692307692308</v>
      </c>
      <c r="L46" s="1">
        <v>15</v>
      </c>
      <c r="M46" s="1"/>
      <c r="N46" s="1"/>
      <c r="O46" s="1"/>
      <c r="P46" s="1"/>
      <c r="Q46" s="16" t="s">
        <v>28</v>
      </c>
      <c r="R46" s="16"/>
      <c r="S46" s="16"/>
      <c r="T46" s="1"/>
      <c r="U46" s="1"/>
      <c r="V46" s="1"/>
      <c r="W46" s="1"/>
      <c r="X46" s="1"/>
      <c r="Y46" s="1"/>
      <c r="Z46" s="1"/>
      <c r="AA46" s="5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</row>
    <row r="48" spans="1:27" ht="12.75">
      <c r="A48" s="21"/>
      <c r="B48" s="1"/>
      <c r="C48" s="16" t="s">
        <v>29</v>
      </c>
      <c r="D48" s="3"/>
      <c r="E48" s="1"/>
      <c r="F48" s="1"/>
      <c r="G48" s="1"/>
      <c r="H48" s="1"/>
      <c r="I48" s="1"/>
      <c r="J48" s="1" t="s">
        <v>26</v>
      </c>
      <c r="K48" s="1"/>
      <c r="L48" s="1"/>
      <c r="M48" s="1"/>
      <c r="N48" s="1"/>
      <c r="O48" s="1"/>
      <c r="P48" s="3" t="s">
        <v>9</v>
      </c>
      <c r="Q48" s="5"/>
      <c r="R48" s="6"/>
      <c r="S48" s="1">
        <v>6</v>
      </c>
      <c r="T48" s="7" t="s">
        <v>23</v>
      </c>
      <c r="U48" s="6">
        <v>32</v>
      </c>
      <c r="V48" s="1"/>
      <c r="W48" s="8">
        <f>(S48/U48)</f>
        <v>0.1875</v>
      </c>
      <c r="X48" s="1"/>
      <c r="Y48" s="1"/>
      <c r="Z48" s="1"/>
      <c r="AA48" s="5"/>
    </row>
    <row r="49" spans="1:27" ht="12.75">
      <c r="A49" s="19" t="s">
        <v>27</v>
      </c>
      <c r="B49" s="1"/>
      <c r="C49" s="7" t="s">
        <v>11</v>
      </c>
      <c r="D49" s="7" t="s">
        <v>12</v>
      </c>
      <c r="E49" s="7" t="s">
        <v>63</v>
      </c>
      <c r="F49" s="7" t="s">
        <v>13</v>
      </c>
      <c r="G49" s="7" t="s">
        <v>14</v>
      </c>
      <c r="H49" s="7" t="s">
        <v>15</v>
      </c>
      <c r="I49" s="7" t="s">
        <v>16</v>
      </c>
      <c r="J49" s="20" t="s">
        <v>17</v>
      </c>
      <c r="K49" s="7" t="s">
        <v>18</v>
      </c>
      <c r="L49" s="7" t="s">
        <v>8</v>
      </c>
      <c r="M49" s="1"/>
      <c r="N49" s="1"/>
      <c r="O49" s="1"/>
      <c r="P49" s="3" t="s">
        <v>20</v>
      </c>
      <c r="Q49" s="5"/>
      <c r="R49" s="1"/>
      <c r="S49" s="1">
        <v>8</v>
      </c>
      <c r="T49" s="7" t="s">
        <v>23</v>
      </c>
      <c r="U49" s="6">
        <v>39</v>
      </c>
      <c r="V49" s="1"/>
      <c r="W49" s="8">
        <f>(S49/U49)</f>
        <v>0.20512820512820512</v>
      </c>
      <c r="X49" s="1"/>
      <c r="Y49" s="1"/>
      <c r="Z49" s="1"/>
      <c r="AA49" s="5"/>
    </row>
    <row r="50" spans="1:27" ht="12.75">
      <c r="A50" s="21">
        <f>60/+F50*+G50</f>
        <v>3.59375</v>
      </c>
      <c r="B50" s="3" t="s">
        <v>39</v>
      </c>
      <c r="C50" s="1">
        <v>4</v>
      </c>
      <c r="D50" s="1">
        <v>2</v>
      </c>
      <c r="E50" s="1">
        <v>1</v>
      </c>
      <c r="F50" s="14">
        <f>265+60+59</f>
        <v>384</v>
      </c>
      <c r="G50" s="1">
        <v>23</v>
      </c>
      <c r="H50" s="1">
        <v>1</v>
      </c>
      <c r="I50" s="1">
        <f>73+40+32+18</f>
        <v>163</v>
      </c>
      <c r="J50" s="1">
        <f>88+43+33+22</f>
        <v>186</v>
      </c>
      <c r="K50" s="10">
        <f>I50/+J50</f>
        <v>0.8763440860215054</v>
      </c>
      <c r="L50" s="1">
        <v>7</v>
      </c>
      <c r="M50" s="5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</row>
    <row r="51" spans="1:27" ht="12.75">
      <c r="A51" s="21">
        <f>60/+F51*+G51</f>
        <v>3</v>
      </c>
      <c r="B51" s="3" t="s">
        <v>44</v>
      </c>
      <c r="C51" s="1">
        <v>0</v>
      </c>
      <c r="D51" s="1">
        <v>0</v>
      </c>
      <c r="E51" s="1">
        <v>0</v>
      </c>
      <c r="F51" s="14">
        <v>20</v>
      </c>
      <c r="G51" s="1">
        <v>1</v>
      </c>
      <c r="H51" s="1">
        <v>0</v>
      </c>
      <c r="I51" s="1">
        <v>1</v>
      </c>
      <c r="J51" s="1">
        <v>2</v>
      </c>
      <c r="K51" s="10">
        <f>I51/+J51</f>
        <v>0.5</v>
      </c>
      <c r="L51" s="1">
        <v>1</v>
      </c>
      <c r="M51" s="5"/>
      <c r="N51" s="1"/>
      <c r="O51" s="1"/>
      <c r="P51" s="1"/>
      <c r="Q51" s="3" t="s">
        <v>24</v>
      </c>
      <c r="R51" s="3"/>
      <c r="S51" s="1"/>
      <c r="T51" s="1"/>
      <c r="U51" s="1"/>
      <c r="V51" s="1"/>
      <c r="W51" s="1"/>
      <c r="X51" s="1"/>
      <c r="Y51" s="1"/>
      <c r="Z51" s="1"/>
      <c r="AA51" s="5"/>
    </row>
    <row r="52" spans="1:27" ht="12.75">
      <c r="A52" s="21">
        <f>60/+F52*+G52</f>
        <v>0.42857142857142855</v>
      </c>
      <c r="B52" s="13" t="s">
        <v>61</v>
      </c>
      <c r="C52" s="2">
        <v>2</v>
      </c>
      <c r="D52" s="2">
        <v>0</v>
      </c>
      <c r="E52" s="2">
        <v>0</v>
      </c>
      <c r="F52" s="15">
        <v>140</v>
      </c>
      <c r="G52" s="2">
        <v>1</v>
      </c>
      <c r="H52" s="2">
        <v>0</v>
      </c>
      <c r="I52" s="2">
        <f>18+8</f>
        <v>26</v>
      </c>
      <c r="J52" s="2">
        <f>19+8</f>
        <v>27</v>
      </c>
      <c r="K52" s="12">
        <f>+I52/J52</f>
        <v>0.9629629629629629</v>
      </c>
      <c r="L52" s="2">
        <v>3</v>
      </c>
      <c r="M52" s="5"/>
      <c r="N52" s="1"/>
      <c r="O52" s="1"/>
      <c r="P52" s="1"/>
      <c r="Q52" s="1"/>
      <c r="R52" s="16" t="s">
        <v>30</v>
      </c>
      <c r="S52" s="16"/>
      <c r="T52" s="1"/>
      <c r="U52" s="1"/>
      <c r="V52" s="1"/>
      <c r="W52" s="1"/>
      <c r="X52" s="1"/>
      <c r="Y52" s="1"/>
      <c r="Z52" s="1"/>
      <c r="AA52" s="5"/>
    </row>
    <row r="53" spans="1:27" ht="12.75">
      <c r="A53" s="21">
        <f>60/+F53*+G53</f>
        <v>2.7573529411764706</v>
      </c>
      <c r="B53" s="3" t="s">
        <v>9</v>
      </c>
      <c r="C53" s="1">
        <v>7</v>
      </c>
      <c r="D53" s="1">
        <f aca="true" t="shared" si="7" ref="D53:J53">SUM(D50:D52)</f>
        <v>2</v>
      </c>
      <c r="E53" s="1">
        <f t="shared" si="7"/>
        <v>1</v>
      </c>
      <c r="F53" s="14">
        <f t="shared" si="7"/>
        <v>544</v>
      </c>
      <c r="G53" s="1">
        <f t="shared" si="7"/>
        <v>25</v>
      </c>
      <c r="H53" s="1">
        <f t="shared" si="7"/>
        <v>1</v>
      </c>
      <c r="I53" s="1">
        <f t="shared" si="7"/>
        <v>190</v>
      </c>
      <c r="J53" s="1">
        <f t="shared" si="7"/>
        <v>215</v>
      </c>
      <c r="K53" s="10">
        <f>I53/+J53</f>
        <v>0.8837209302325582</v>
      </c>
      <c r="L53" s="1">
        <v>9</v>
      </c>
      <c r="M53" s="3" t="s">
        <v>26</v>
      </c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</row>
    <row r="54" spans="1:27" ht="12.75">
      <c r="A54" s="21">
        <f>60/+F54*+G54</f>
        <v>4.428044280442805</v>
      </c>
      <c r="B54" s="3" t="s">
        <v>20</v>
      </c>
      <c r="C54" s="1">
        <v>1</v>
      </c>
      <c r="D54" s="1">
        <v>7</v>
      </c>
      <c r="E54" s="1">
        <v>1</v>
      </c>
      <c r="F54" s="14">
        <f>482+60</f>
        <v>542</v>
      </c>
      <c r="G54" s="1">
        <v>40</v>
      </c>
      <c r="H54" s="1">
        <v>0</v>
      </c>
      <c r="I54" s="1">
        <f>79+24+20+21+47+46</f>
        <v>237</v>
      </c>
      <c r="J54" s="1">
        <f>97+30+24+25+47+6+48</f>
        <v>277</v>
      </c>
      <c r="K54" s="10">
        <f>I54/+J54</f>
        <v>0.855595667870036</v>
      </c>
      <c r="L54" s="1">
        <v>9</v>
      </c>
      <c r="M54" s="1"/>
      <c r="N54" s="5"/>
      <c r="O54" s="1"/>
      <c r="P54" s="3" t="s">
        <v>9</v>
      </c>
      <c r="Q54" s="5"/>
      <c r="R54" s="6"/>
      <c r="S54" s="1">
        <f>+S48+S41</f>
        <v>29</v>
      </c>
      <c r="T54" s="7" t="s">
        <v>23</v>
      </c>
      <c r="U54" s="1">
        <f>+U48+U41</f>
        <v>96</v>
      </c>
      <c r="V54" s="1"/>
      <c r="W54" s="8">
        <f>(S54/U54)</f>
        <v>0.3020833333333333</v>
      </c>
      <c r="X54" s="1"/>
      <c r="Y54" s="1"/>
      <c r="Z54" s="1"/>
      <c r="AA54" s="5"/>
    </row>
    <row r="55" spans="1:27" ht="12.75">
      <c r="A55" s="5"/>
      <c r="B55" s="5"/>
      <c r="C55" s="5"/>
      <c r="D55" s="5"/>
      <c r="E55" s="5"/>
      <c r="F55" s="22"/>
      <c r="G55" s="1"/>
      <c r="H55" s="1"/>
      <c r="I55" s="5"/>
      <c r="J55" s="1"/>
      <c r="K55" s="5"/>
      <c r="L55" s="5"/>
      <c r="M55" s="5"/>
      <c r="N55" s="5"/>
      <c r="O55" s="1"/>
      <c r="P55" s="3" t="s">
        <v>20</v>
      </c>
      <c r="Q55" s="5"/>
      <c r="R55" s="1"/>
      <c r="S55" s="1">
        <f>+S49+S42</f>
        <v>15</v>
      </c>
      <c r="T55" s="7" t="s">
        <v>23</v>
      </c>
      <c r="U55" s="1">
        <f>+U49+U42</f>
        <v>96</v>
      </c>
      <c r="V55" s="1"/>
      <c r="W55" s="8">
        <f>(S55/U55)</f>
        <v>0.15625</v>
      </c>
      <c r="X55" s="1"/>
      <c r="Y55" s="1"/>
      <c r="Z55" s="1"/>
      <c r="AA55" s="5"/>
    </row>
    <row r="56" spans="1:27" ht="12.75">
      <c r="A56" s="21"/>
      <c r="B56" s="1"/>
      <c r="C56" s="1"/>
      <c r="D56" s="3" t="s">
        <v>22</v>
      </c>
      <c r="E56" s="1"/>
      <c r="F56" s="1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</row>
    <row r="57" spans="1:27" ht="12.75">
      <c r="A57" s="19" t="s">
        <v>27</v>
      </c>
      <c r="B57" s="1"/>
      <c r="C57" s="7" t="s">
        <v>11</v>
      </c>
      <c r="D57" s="7" t="s">
        <v>12</v>
      </c>
      <c r="E57" s="7" t="s">
        <v>63</v>
      </c>
      <c r="F57" s="23" t="s">
        <v>13</v>
      </c>
      <c r="G57" s="7" t="s">
        <v>14</v>
      </c>
      <c r="H57" s="7" t="s">
        <v>15</v>
      </c>
      <c r="I57" s="7" t="s">
        <v>16</v>
      </c>
      <c r="J57" s="20" t="s">
        <v>17</v>
      </c>
      <c r="K57" s="7" t="s">
        <v>18</v>
      </c>
      <c r="L57" s="7" t="s">
        <v>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</row>
    <row r="58" spans="1:27" ht="12.75">
      <c r="A58" s="21">
        <f>60/+F58*+G58</f>
        <v>2.963709677419355</v>
      </c>
      <c r="B58" s="3" t="s">
        <v>39</v>
      </c>
      <c r="C58" s="1">
        <f aca="true" t="shared" si="8" ref="C58:J60">+C42+C50</f>
        <v>12</v>
      </c>
      <c r="D58" s="1">
        <f t="shared" si="8"/>
        <v>5</v>
      </c>
      <c r="E58" s="1">
        <f t="shared" si="8"/>
        <v>1</v>
      </c>
      <c r="F58" s="14">
        <f>+F50+F42</f>
        <v>992</v>
      </c>
      <c r="G58" s="1">
        <f t="shared" si="8"/>
        <v>49</v>
      </c>
      <c r="H58" s="1">
        <f t="shared" si="8"/>
        <v>2</v>
      </c>
      <c r="I58" s="1">
        <f t="shared" si="8"/>
        <v>358</v>
      </c>
      <c r="J58" s="1">
        <f t="shared" si="8"/>
        <v>407</v>
      </c>
      <c r="K58" s="10">
        <f>I58/+J58</f>
        <v>0.8796068796068796</v>
      </c>
      <c r="L58" s="1">
        <f>+L42+L50</f>
        <v>19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</row>
    <row r="59" spans="1:27" ht="12.75">
      <c r="A59" s="21">
        <f>60/+F59*+G59</f>
        <v>2.999850007499625</v>
      </c>
      <c r="B59" s="3" t="s">
        <v>44</v>
      </c>
      <c r="C59" s="1">
        <f t="shared" si="8"/>
        <v>0</v>
      </c>
      <c r="D59" s="1">
        <f t="shared" si="8"/>
        <v>0</v>
      </c>
      <c r="E59" s="1">
        <f t="shared" si="8"/>
        <v>0</v>
      </c>
      <c r="F59" s="14">
        <f>+F51+F43</f>
        <v>20.001</v>
      </c>
      <c r="G59" s="1">
        <f t="shared" si="8"/>
        <v>1</v>
      </c>
      <c r="H59" s="1">
        <f t="shared" si="8"/>
        <v>0</v>
      </c>
      <c r="I59" s="1">
        <f t="shared" si="8"/>
        <v>1.001</v>
      </c>
      <c r="J59" s="1">
        <f t="shared" si="8"/>
        <v>2.001</v>
      </c>
      <c r="K59" s="10">
        <f>I59/+J59</f>
        <v>0.5002498750624688</v>
      </c>
      <c r="L59" s="1">
        <f>+L43+L51</f>
        <v>1</v>
      </c>
      <c r="M59" s="1"/>
      <c r="N59" s="1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21">
        <f>60/+F60*+G60</f>
        <v>2.0930232558139537</v>
      </c>
      <c r="B60" s="13" t="s">
        <v>61</v>
      </c>
      <c r="C60" s="2">
        <f t="shared" si="8"/>
        <v>6</v>
      </c>
      <c r="D60" s="2">
        <f t="shared" si="8"/>
        <v>0</v>
      </c>
      <c r="E60" s="2">
        <f t="shared" si="8"/>
        <v>0</v>
      </c>
      <c r="F60" s="15">
        <f t="shared" si="8"/>
        <v>430</v>
      </c>
      <c r="G60" s="2">
        <f t="shared" si="8"/>
        <v>15</v>
      </c>
      <c r="H60" s="2">
        <f t="shared" si="8"/>
        <v>0</v>
      </c>
      <c r="I60" s="2">
        <f t="shared" si="8"/>
        <v>119</v>
      </c>
      <c r="J60" s="2">
        <f t="shared" si="8"/>
        <v>134</v>
      </c>
      <c r="K60" s="12">
        <f>+I60/J60</f>
        <v>0.8880597014925373</v>
      </c>
      <c r="L60" s="2">
        <f>+L44+L52</f>
        <v>9</v>
      </c>
      <c r="M60" s="5"/>
      <c r="N60" s="1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21">
        <f>60/+F61*+G61</f>
        <v>2.704575100849445</v>
      </c>
      <c r="B61" s="3" t="s">
        <v>9</v>
      </c>
      <c r="C61" s="1">
        <f aca="true" t="shared" si="9" ref="C61:J61">SUM(C58:C60)</f>
        <v>18</v>
      </c>
      <c r="D61" s="1">
        <f t="shared" si="9"/>
        <v>5</v>
      </c>
      <c r="E61" s="1">
        <f t="shared" si="9"/>
        <v>1</v>
      </c>
      <c r="F61" s="14">
        <f t="shared" si="9"/>
        <v>1442.001</v>
      </c>
      <c r="G61" s="14">
        <f t="shared" si="9"/>
        <v>65</v>
      </c>
      <c r="H61" s="14">
        <f t="shared" si="9"/>
        <v>2</v>
      </c>
      <c r="I61" s="14">
        <f t="shared" si="9"/>
        <v>478.001</v>
      </c>
      <c r="J61" s="14">
        <f t="shared" si="9"/>
        <v>543.001</v>
      </c>
      <c r="K61" s="10">
        <f>I61/+J61</f>
        <v>0.8802948797516027</v>
      </c>
      <c r="L61" s="1">
        <f>+L45+L53</f>
        <v>24</v>
      </c>
      <c r="M61" s="3" t="s">
        <v>26</v>
      </c>
      <c r="N61" s="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21">
        <f>60/+F62*+G62</f>
        <v>6.2456627342123525</v>
      </c>
      <c r="B62" s="3" t="s">
        <v>20</v>
      </c>
      <c r="C62" s="1">
        <f aca="true" t="shared" si="10" ref="C62:J62">+C54+C46</f>
        <v>4</v>
      </c>
      <c r="D62" s="1">
        <f t="shared" si="10"/>
        <v>19</v>
      </c>
      <c r="E62" s="1">
        <f t="shared" si="10"/>
        <v>1</v>
      </c>
      <c r="F62" s="14">
        <f t="shared" si="10"/>
        <v>1441</v>
      </c>
      <c r="G62" s="14">
        <f t="shared" si="10"/>
        <v>150</v>
      </c>
      <c r="H62" s="14">
        <f t="shared" si="10"/>
        <v>0</v>
      </c>
      <c r="I62" s="14">
        <f t="shared" si="10"/>
        <v>777</v>
      </c>
      <c r="J62" s="14">
        <f t="shared" si="10"/>
        <v>927</v>
      </c>
      <c r="K62" s="9">
        <f>I62/+J62</f>
        <v>0.8381877022653722</v>
      </c>
      <c r="L62" s="1">
        <f>+L46+L54</f>
        <v>24</v>
      </c>
      <c r="M62" s="1"/>
      <c r="N62" s="1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"/>
      <c r="Z118" s="1"/>
      <c r="AA118" s="5"/>
    </row>
    <row r="119" spans="1:2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"/>
      <c r="Z119" s="1"/>
      <c r="AA119" s="5"/>
    </row>
    <row r="120" spans="1:2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  <c r="AA120" s="5"/>
    </row>
    <row r="121" spans="1:2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  <c r="AA121" s="5"/>
    </row>
    <row r="122" spans="1:2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  <c r="AA122" s="5"/>
    </row>
    <row r="123" spans="1:27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"/>
      <c r="Z161" s="1"/>
      <c r="AA161" s="5"/>
    </row>
    <row r="162" spans="1:2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"/>
      <c r="Z162" s="1"/>
      <c r="AA162" s="5"/>
    </row>
    <row r="163" spans="1:2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"/>
      <c r="Z163" s="1"/>
      <c r="AA163" s="5"/>
    </row>
    <row r="164" spans="1:2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"/>
      <c r="Z164" s="1"/>
      <c r="AA164" s="5"/>
    </row>
    <row r="165" spans="1:2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"/>
      <c r="Z165" s="1"/>
      <c r="AA165" s="5"/>
    </row>
    <row r="166" spans="1:2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"/>
      <c r="Z166" s="1"/>
      <c r="AA166" s="5"/>
    </row>
    <row r="167" spans="1:2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"/>
      <c r="Z167" s="1"/>
      <c r="AA167" s="5"/>
    </row>
    <row r="168" spans="1:2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"/>
      <c r="Z168" s="1"/>
      <c r="AA168" s="5"/>
    </row>
    <row r="169" spans="1:2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"/>
      <c r="Z169" s="1"/>
      <c r="AA169" s="5"/>
    </row>
    <row r="170" spans="1:2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"/>
      <c r="Z170" s="1"/>
      <c r="AA170" s="5"/>
    </row>
    <row r="171" spans="1:2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"/>
      <c r="Z171" s="1"/>
      <c r="AA171" s="5"/>
    </row>
    <row r="172" spans="1:2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"/>
      <c r="Z172" s="1"/>
      <c r="AA172" s="5"/>
    </row>
    <row r="173" spans="1:2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"/>
      <c r="Z173" s="1"/>
      <c r="AA173" s="5"/>
    </row>
    <row r="174" spans="1:2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"/>
      <c r="Z174" s="1"/>
      <c r="AA174" s="5"/>
    </row>
    <row r="175" spans="1:2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"/>
      <c r="Z175" s="1"/>
      <c r="AA175" s="5"/>
    </row>
    <row r="176" spans="1:2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  <c r="AA176" s="5"/>
    </row>
    <row r="177" spans="1:2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  <c r="AA177" s="5"/>
    </row>
    <row r="178" spans="1:2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  <c r="AA178" s="5"/>
    </row>
    <row r="179" spans="1:2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  <c r="AA179" s="5"/>
    </row>
    <row r="180" spans="1:27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" hidden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" hidden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" hidden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" hidden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" hidden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" hidden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" hidden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" hidden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" hidden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" hidden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" hidden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"/>
      <c r="Z222" s="1"/>
      <c r="AA222" s="5"/>
    </row>
    <row r="223" spans="1:2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"/>
      <c r="Z223" s="1"/>
      <c r="AA223" s="5"/>
    </row>
    <row r="224" spans="1:2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"/>
      <c r="Z224" s="1"/>
      <c r="AA224" s="5"/>
    </row>
    <row r="225" spans="1:2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"/>
      <c r="Z225" s="1"/>
      <c r="AA225" s="5"/>
    </row>
    <row r="226" spans="1:2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"/>
      <c r="Z226" s="1"/>
      <c r="AA226" s="5"/>
    </row>
    <row r="227" spans="1:2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"/>
      <c r="Z227" s="1"/>
      <c r="AA227" s="5"/>
    </row>
    <row r="228" spans="1:2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"/>
      <c r="Z228" s="1"/>
      <c r="AA228" s="5"/>
    </row>
    <row r="229" spans="1:2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"/>
      <c r="Z229" s="1"/>
      <c r="AA229" s="5"/>
    </row>
    <row r="230" spans="1:2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"/>
      <c r="Z230" s="1"/>
      <c r="AA230" s="5"/>
    </row>
    <row r="231" spans="1:2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"/>
      <c r="Z231" s="1"/>
      <c r="AA231" s="5"/>
    </row>
    <row r="232" spans="1:2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"/>
      <c r="Z232" s="1"/>
      <c r="AA232" s="5"/>
    </row>
    <row r="233" spans="1:2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"/>
      <c r="Z233" s="1"/>
      <c r="AA233" s="5"/>
    </row>
    <row r="234" spans="1:2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"/>
      <c r="Z234" s="1"/>
      <c r="AA234" s="5"/>
    </row>
    <row r="235" spans="1:2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"/>
      <c r="Z235" s="1"/>
      <c r="AA235" s="5"/>
    </row>
    <row r="236" spans="1:2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"/>
      <c r="Z236" s="1"/>
      <c r="AA236" s="5"/>
    </row>
    <row r="237" spans="1:2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"/>
      <c r="Z237" s="1"/>
      <c r="AA237" s="5"/>
    </row>
    <row r="238" spans="1:2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  <c r="AA238" s="5"/>
    </row>
    <row r="239" spans="1:2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  <c r="AA239" s="5"/>
    </row>
    <row r="240" spans="1:2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  <c r="AA240" s="5"/>
    </row>
    <row r="241" spans="1:2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  <c r="AA241" s="5"/>
    </row>
    <row r="242" spans="1:27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" hidden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" hidden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" hidden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" hidden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"/>
      <c r="Z282" s="1"/>
      <c r="AA282" s="5"/>
    </row>
    <row r="283" spans="1:2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"/>
      <c r="Z283" s="1"/>
      <c r="AA283" s="5"/>
    </row>
    <row r="284" spans="1:2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"/>
      <c r="Z284" s="1"/>
      <c r="AA284" s="5"/>
    </row>
    <row r="285" spans="1:2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"/>
      <c r="Z285" s="1"/>
      <c r="AA285" s="5"/>
    </row>
    <row r="286" spans="1:2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"/>
      <c r="Z286" s="1"/>
      <c r="AA286" s="5"/>
    </row>
    <row r="287" spans="1:2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"/>
      <c r="Z287" s="1"/>
      <c r="AA287" s="5"/>
    </row>
    <row r="288" spans="1:2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"/>
      <c r="Z288" s="1"/>
      <c r="AA288" s="5"/>
    </row>
    <row r="289" spans="1:2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"/>
      <c r="Z289" s="1"/>
      <c r="AA289" s="5"/>
    </row>
    <row r="290" spans="1:2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"/>
      <c r="Z290" s="1"/>
      <c r="AA290" s="5"/>
    </row>
    <row r="291" spans="1:2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"/>
      <c r="Z291" s="1"/>
      <c r="AA291" s="5"/>
    </row>
    <row r="292" spans="1:2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"/>
      <c r="Z292" s="1"/>
      <c r="AA292" s="5"/>
    </row>
    <row r="293" spans="1:2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"/>
      <c r="Z293" s="1"/>
      <c r="AA293" s="5"/>
    </row>
    <row r="294" spans="1:2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"/>
      <c r="Z294" s="1"/>
      <c r="AA294" s="5"/>
    </row>
    <row r="295" spans="1:2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"/>
      <c r="Z295" s="1"/>
      <c r="AA295" s="5"/>
    </row>
    <row r="296" spans="1:2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"/>
      <c r="Z296" s="1"/>
      <c r="AA296" s="5"/>
    </row>
    <row r="297" spans="1:2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  <c r="AA297" s="5"/>
    </row>
    <row r="298" spans="1:2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  <c r="AA298" s="5"/>
    </row>
    <row r="299" spans="1:2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  <c r="AA299" s="5"/>
    </row>
    <row r="300" spans="1:27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" hidden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" hidden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" hidden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"/>
      <c r="Z336" s="1"/>
      <c r="AA336" s="5"/>
    </row>
    <row r="337" spans="1:2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"/>
      <c r="Z337" s="1"/>
      <c r="AA337" s="5"/>
    </row>
    <row r="338" spans="1:2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"/>
      <c r="Z338" s="1"/>
      <c r="AA338" s="5"/>
    </row>
    <row r="339" spans="1:2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"/>
      <c r="Z339" s="1"/>
      <c r="AA339" s="5"/>
    </row>
    <row r="340" spans="1:2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"/>
      <c r="Z340" s="1"/>
      <c r="AA340" s="5"/>
    </row>
    <row r="341" spans="1:2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"/>
      <c r="Z341" s="1"/>
      <c r="AA341" s="5"/>
    </row>
    <row r="342" spans="1:2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"/>
      <c r="Z342" s="1"/>
      <c r="AA342" s="5"/>
    </row>
    <row r="343" spans="1:2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"/>
      <c r="Z343" s="1"/>
      <c r="AA343" s="5"/>
    </row>
    <row r="344" spans="1:2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"/>
      <c r="Z344" s="1"/>
      <c r="AA344" s="5"/>
    </row>
    <row r="345" spans="1:2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"/>
      <c r="Z345" s="1"/>
      <c r="AA345" s="5"/>
    </row>
    <row r="346" spans="1:2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"/>
      <c r="Z346" s="1"/>
      <c r="AA346" s="5"/>
    </row>
    <row r="347" spans="1:2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"/>
      <c r="Z347" s="1"/>
      <c r="AA347" s="5"/>
    </row>
    <row r="348" spans="1:2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"/>
      <c r="Z348" s="1"/>
      <c r="AA348" s="5"/>
    </row>
    <row r="349" spans="1:2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"/>
      <c r="Z349" s="1"/>
      <c r="AA349" s="5"/>
    </row>
    <row r="350" spans="1:2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  <c r="AA350" s="5"/>
    </row>
    <row r="351" spans="1:2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  <c r="AA351" s="5"/>
    </row>
    <row r="352" spans="1:2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  <c r="AA352" s="5"/>
    </row>
    <row r="353" spans="1:2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  <c r="AA353" s="5"/>
    </row>
    <row r="354" spans="1:27" ht="1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"/>
      <c r="Z383" s="1"/>
      <c r="AA383" s="5"/>
    </row>
    <row r="384" spans="1:2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"/>
      <c r="Z384" s="1"/>
      <c r="AA384" s="5"/>
    </row>
    <row r="385" spans="1:2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"/>
      <c r="Z385" s="1"/>
      <c r="AA385" s="5"/>
    </row>
    <row r="386" spans="1:2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"/>
      <c r="Z386" s="1"/>
      <c r="AA386" s="5"/>
    </row>
    <row r="387" spans="1:2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"/>
      <c r="Z387" s="1"/>
      <c r="AA387" s="5"/>
    </row>
    <row r="388" spans="1:2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"/>
      <c r="Z388" s="1"/>
      <c r="AA388" s="5"/>
    </row>
    <row r="389" spans="1:2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"/>
      <c r="Z389" s="1"/>
      <c r="AA389" s="5"/>
    </row>
    <row r="390" spans="1:2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"/>
      <c r="Z390" s="1"/>
      <c r="AA390" s="5"/>
    </row>
    <row r="391" spans="1:2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"/>
      <c r="Z391" s="1"/>
      <c r="AA391" s="5"/>
    </row>
    <row r="392" spans="1:2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"/>
      <c r="Z392" s="1"/>
      <c r="AA392" s="5"/>
    </row>
    <row r="393" spans="1:2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"/>
      <c r="Z393" s="1"/>
      <c r="AA393" s="5"/>
    </row>
    <row r="394" spans="1:2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"/>
      <c r="Z394" s="1"/>
      <c r="AA394" s="5"/>
    </row>
    <row r="395" spans="1:2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"/>
      <c r="Z395" s="1"/>
      <c r="AA395" s="5"/>
    </row>
    <row r="396" spans="1:2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"/>
      <c r="Z396" s="1"/>
      <c r="AA396" s="5"/>
    </row>
    <row r="397" spans="1:2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"/>
      <c r="Z397" s="1"/>
      <c r="AA397" s="5"/>
    </row>
    <row r="398" spans="1:2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  <c r="AA398" s="5"/>
    </row>
    <row r="399" spans="1:2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  <c r="AA399" s="5"/>
    </row>
    <row r="400" spans="1:2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  <c r="AA400" s="5"/>
    </row>
    <row r="401" spans="1:2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  <c r="AA401" s="5"/>
    </row>
    <row r="402" spans="1:2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  <c r="AA402" s="5"/>
    </row>
    <row r="403" spans="1:2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  <c r="AA403" s="5"/>
    </row>
    <row r="404" spans="1:2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  <c r="AA404" s="5"/>
    </row>
    <row r="405" spans="1:2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  <c r="AA405" s="5"/>
    </row>
    <row r="406" spans="1:27" ht="1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4"/>
      <c r="Z406" s="24"/>
      <c r="AA406" s="5"/>
    </row>
    <row r="407" spans="1:27" ht="1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4"/>
      <c r="Z407" s="24"/>
      <c r="AA407" s="5"/>
    </row>
    <row r="408" spans="1:27" ht="1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4"/>
      <c r="Z408" s="24"/>
      <c r="AA408" s="5"/>
    </row>
    <row r="409" spans="1:27" ht="12" hidden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4"/>
      <c r="Z409" s="24"/>
      <c r="AA409" s="5"/>
    </row>
    <row r="410" spans="1:27" ht="1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4"/>
      <c r="Z410" s="24"/>
      <c r="AA410" s="5"/>
    </row>
    <row r="411" spans="1:27" ht="1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" hidden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" hidden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" hidden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" hidden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" hidden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" hidden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" hidden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" hidden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" hidden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" hidden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" hidden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" hidden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4" ht="1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ht="1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ht="1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ht="1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ht="1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ht="1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ht="1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ht="1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1:24" ht="1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1:24" ht="1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1:24" ht="1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ht="1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ht="1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24" ht="1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1:24" ht="1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1:24" ht="1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1:24" ht="1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1:24" ht="1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1:24" ht="1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1:24" ht="1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1:24" ht="1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1:24" ht="1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1:24" ht="1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1:24" ht="1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1:24" ht="1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1:24" ht="1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1:24" ht="1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1:24" ht="1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1:24" ht="1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1:24" ht="1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1:24" ht="1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1:24" ht="1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1:24" ht="1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1:24" ht="1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1:24" ht="1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</row>
    <row r="1040" spans="1:24" ht="1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1:24" ht="1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1:24" ht="1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</row>
    <row r="1043" spans="1:24" ht="1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</row>
    <row r="1044" spans="1:24" ht="1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</row>
    <row r="1045" spans="1:24" ht="1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</row>
    <row r="1046" spans="1:24" ht="1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</row>
    <row r="1047" spans="1:24" ht="1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</row>
    <row r="1048" spans="1:24" ht="1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</row>
    <row r="1049" spans="1:24" ht="1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</row>
    <row r="1050" spans="1:24" ht="1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</row>
    <row r="1051" spans="1:24" ht="1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</row>
    <row r="1052" spans="1:24" ht="1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</row>
    <row r="1053" spans="1:24" ht="1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</row>
    <row r="1054" spans="1:24" ht="1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</row>
    <row r="1055" spans="1:24" ht="1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</row>
    <row r="1056" spans="1:24" ht="1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</row>
    <row r="1057" spans="1:24" ht="1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</row>
    <row r="1058" spans="1:24" ht="1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</row>
    <row r="1059" spans="1:24" ht="1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</row>
    <row r="1060" spans="1:24" ht="1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</row>
    <row r="1061" spans="1:24" ht="1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</row>
    <row r="1062" spans="1:24" ht="1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</row>
    <row r="1063" spans="1:24" ht="1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</row>
    <row r="1064" spans="1:24" ht="1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</row>
    <row r="1065" spans="1:24" ht="1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</row>
    <row r="1066" spans="1:24" ht="1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</row>
    <row r="1068" spans="1:24" ht="1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</row>
    <row r="1069" spans="1:24" ht="1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</row>
    <row r="1070" spans="1:24" ht="1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</row>
    <row r="1071" spans="1:24" ht="1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</row>
    <row r="1072" spans="1:24" ht="1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</row>
    <row r="1073" spans="1:24" ht="1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</row>
    <row r="1074" spans="1:24" ht="1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</row>
    <row r="1075" spans="1:24" ht="1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</row>
    <row r="1076" spans="1:24" ht="1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</row>
    <row r="1077" spans="1:24" ht="1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</row>
    <row r="1078" spans="1:24" ht="1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</row>
    <row r="1079" spans="1:24" ht="1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</row>
    <row r="1080" spans="1:24" ht="1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</row>
    <row r="1082" spans="1:24" ht="1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</row>
    <row r="1083" spans="1:24" ht="1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</row>
    <row r="1084" spans="1:24" ht="1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</row>
    <row r="1085" spans="1:24" ht="1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</row>
    <row r="1086" spans="1:24" ht="1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</row>
    <row r="1087" spans="1:24" ht="1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</row>
    <row r="1088" spans="1:24" ht="1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</row>
    <row r="1089" spans="1:24" ht="1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</row>
    <row r="1090" spans="1:24" ht="1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</row>
    <row r="1091" spans="1:24" ht="1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</row>
    <row r="1092" spans="1:24" ht="1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</row>
    <row r="1093" spans="1:24" ht="1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</row>
    <row r="1094" spans="1:24" ht="1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</row>
    <row r="1095" spans="1:24" ht="1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</row>
    <row r="1096" spans="1:24" ht="1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</row>
    <row r="1097" spans="1:24" ht="1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</row>
    <row r="1098" spans="1:24" ht="1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</row>
    <row r="1099" spans="1:24" ht="1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</row>
    <row r="1100" spans="1:24" ht="1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</row>
    <row r="1101" spans="1:24" ht="1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</row>
    <row r="1102" spans="1:24" ht="1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</row>
    <row r="1103" spans="1:24" ht="1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</row>
    <row r="1105" spans="1:24" ht="1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</row>
    <row r="1106" spans="1:24" ht="1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</row>
    <row r="1107" spans="1:24" ht="1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</row>
    <row r="1108" spans="1:24" ht="1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</row>
    <row r="1109" spans="1:24" ht="1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</row>
    <row r="1110" spans="1:24" ht="1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</row>
    <row r="1111" spans="1:24" ht="1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</row>
    <row r="1112" spans="1:24" ht="1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</row>
    <row r="1113" spans="1:24" ht="1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</row>
    <row r="1114" spans="1:24" ht="1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</row>
    <row r="1115" spans="1:24" ht="1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</row>
    <row r="1116" spans="1:24" ht="1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</row>
    <row r="1117" spans="1:24" ht="1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</row>
    <row r="1118" spans="1:24" ht="1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</row>
    <row r="1119" spans="1:24" ht="1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</row>
    <row r="1120" spans="1:24" ht="1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</row>
    <row r="1121" spans="1:24" ht="1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</row>
    <row r="1122" spans="1:24" ht="1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</row>
    <row r="1123" spans="1:24" ht="1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</row>
    <row r="1124" spans="1:24" ht="1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</row>
    <row r="1125" spans="1:24" ht="1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</row>
    <row r="1126" spans="1:24" ht="1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</row>
    <row r="1127" spans="1:24" ht="1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</row>
    <row r="1128" spans="1:24" ht="1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</row>
    <row r="1129" spans="1:24" ht="1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</row>
    <row r="1130" spans="1:24" ht="1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</row>
    <row r="1131" spans="1:24" ht="1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</row>
    <row r="1132" spans="1:24" ht="1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</row>
    <row r="1133" spans="1:24" ht="1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</row>
    <row r="1134" spans="1:24" ht="1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</row>
    <row r="1135" spans="1:24" ht="1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</row>
    <row r="1136" spans="1:24" ht="1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</row>
    <row r="1137" spans="1:24" ht="1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</row>
    <row r="1138" spans="1:24" ht="1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</row>
    <row r="1139" spans="1:24" ht="1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</row>
    <row r="1140" spans="1:24" ht="1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</row>
    <row r="1141" spans="1:24" ht="1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</row>
    <row r="1142" spans="1:24" ht="1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</row>
    <row r="1143" spans="1:24" ht="1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</row>
    <row r="1144" spans="1:24" ht="1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</row>
    <row r="1145" spans="1:24" ht="1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</row>
    <row r="1146" spans="1:24" ht="1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</row>
    <row r="1147" spans="1:24" ht="1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</row>
    <row r="1148" spans="1:24" ht="1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</row>
    <row r="1149" spans="1:24" ht="1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</row>
    <row r="1150" spans="1:24" ht="1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</row>
    <row r="1151" spans="1:24" ht="1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</row>
    <row r="1152" spans="1:24" ht="1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</row>
    <row r="1153" spans="1:24" ht="1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</row>
    <row r="1154" spans="1:24" ht="1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</row>
    <row r="1155" spans="1:24" ht="1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</row>
    <row r="1156" spans="1:24" ht="1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</row>
    <row r="1157" spans="1:24" ht="1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</row>
    <row r="1158" spans="1:24" ht="1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</row>
    <row r="1159" spans="1:24" ht="1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</row>
    <row r="1160" spans="1:24" ht="1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</row>
    <row r="1161" spans="1:24" ht="1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</row>
    <row r="1162" spans="1:24" ht="1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</row>
    <row r="1163" spans="1:24" ht="1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</row>
    <row r="1164" spans="1:24" ht="1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</row>
    <row r="1165" spans="1:24" ht="1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</row>
    <row r="1166" spans="1:24" ht="1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</row>
    <row r="1167" spans="1:24" ht="1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</row>
    <row r="1168" spans="1:24" ht="1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</row>
    <row r="1169" spans="1:24" ht="1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</row>
    <row r="1170" spans="1:24" ht="1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</row>
    <row r="1171" spans="1:24" ht="1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</row>
    <row r="1172" spans="1:24" ht="1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</row>
    <row r="1173" spans="1:24" ht="1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</row>
    <row r="1174" spans="1:24" ht="1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</row>
    <row r="1175" spans="1:24" ht="1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</row>
    <row r="1176" spans="1:24" ht="1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</row>
    <row r="1177" spans="1:24" ht="1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</row>
    <row r="1178" spans="1:24" ht="1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</row>
    <row r="1179" spans="1:24" ht="1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</row>
    <row r="1180" spans="1:24" ht="1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</row>
    <row r="1181" spans="1:24" ht="1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</row>
    <row r="1182" spans="1:24" ht="1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</row>
    <row r="1183" spans="1:24" ht="1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</row>
    <row r="1184" spans="1:24" ht="1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</row>
    <row r="1185" spans="1:24" ht="1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</row>
    <row r="1186" spans="1:24" ht="1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</row>
    <row r="1187" spans="1:24" ht="1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</row>
    <row r="1188" spans="1:24" ht="1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</row>
    <row r="1189" spans="1:24" ht="1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</row>
    <row r="1190" spans="1:24" ht="1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</row>
    <row r="1191" spans="1:24" ht="1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</row>
    <row r="1192" spans="1:24" ht="1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</row>
    <row r="1193" spans="1:24" ht="1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</row>
    <row r="1194" spans="1:24" ht="1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</row>
    <row r="1195" spans="1:24" ht="1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</row>
    <row r="1196" spans="1:24" ht="1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</row>
    <row r="1197" spans="1:24" ht="1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</row>
    <row r="1198" spans="1:24" ht="1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</row>
    <row r="1199" spans="1:24" ht="1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</row>
    <row r="1200" spans="1:24" ht="1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</row>
    <row r="1201" spans="1:24" ht="1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</row>
    <row r="1202" spans="1:24" ht="1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</row>
    <row r="1203" spans="1:24" ht="1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</row>
    <row r="1204" spans="1:24" ht="1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</row>
    <row r="1205" spans="1:24" ht="1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</row>
    <row r="1206" spans="1:24" ht="1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</row>
    <row r="1207" spans="1:24" ht="1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</row>
    <row r="1208" spans="1:24" ht="1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</row>
    <row r="1209" spans="1:24" ht="1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</row>
    <row r="1210" spans="1:24" ht="1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</row>
    <row r="1211" spans="1:24" ht="1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</row>
    <row r="1212" spans="1:24" ht="1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</row>
    <row r="1213" spans="1:24" ht="1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</row>
    <row r="1214" spans="1:24" ht="1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</row>
    <row r="1215" spans="1:24" ht="1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</row>
    <row r="1216" spans="1:24" ht="1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</row>
    <row r="1217" spans="1:24" ht="1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</row>
    <row r="1218" spans="1:24" ht="1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</row>
    <row r="1219" spans="1:24" ht="1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</row>
    <row r="1220" spans="1:24" ht="1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</row>
    <row r="1221" spans="1:24" ht="1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</row>
    <row r="1222" spans="1:24" ht="1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</row>
    <row r="1223" spans="1:24" ht="1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</row>
    <row r="1224" spans="1:24" ht="1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</row>
    <row r="1225" spans="1:24" ht="1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</row>
    <row r="1226" spans="1:24" ht="1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</row>
    <row r="1227" spans="1:24" ht="1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</row>
    <row r="1228" spans="1:24" ht="1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</row>
    <row r="1229" spans="1:24" ht="1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</row>
    <row r="1230" spans="1:24" ht="1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</row>
    <row r="1231" spans="1:24" ht="1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</row>
    <row r="1232" spans="1:24" ht="1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</row>
    <row r="1233" spans="1:24" ht="1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</row>
    <row r="1234" spans="1:24" ht="1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</row>
    <row r="1235" spans="1:24" ht="1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</row>
    <row r="1236" spans="1:24" ht="1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</row>
    <row r="1237" spans="1:24" ht="1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</row>
    <row r="1238" spans="1:24" ht="1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</row>
    <row r="1239" spans="1:24" ht="1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</row>
    <row r="1240" spans="1:24" ht="1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</row>
    <row r="1241" spans="1:24" ht="1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</row>
    <row r="1242" spans="1:24" ht="1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</row>
    <row r="1243" spans="1:24" ht="1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</row>
    <row r="1244" spans="1:24" ht="1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</row>
    <row r="1245" spans="1:24" ht="1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</row>
    <row r="1246" spans="1:24" ht="1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</row>
    <row r="1247" spans="1:24" ht="1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</row>
    <row r="1248" spans="1:24" ht="1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</row>
    <row r="1249" spans="1:24" ht="1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</row>
    <row r="1250" spans="1:24" ht="1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</row>
    <row r="1251" spans="1:24" ht="1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</row>
    <row r="1252" spans="1:24" ht="1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</row>
    <row r="1253" spans="1:24" ht="1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</row>
    <row r="1254" spans="1:24" ht="1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</row>
    <row r="1255" spans="1:24" ht="1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</row>
    <row r="1256" spans="1:24" ht="1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</row>
    <row r="1257" spans="1:24" ht="1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</row>
    <row r="1258" spans="1:24" ht="1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</row>
    <row r="1259" spans="1:24" ht="1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</row>
    <row r="1260" spans="1:24" ht="1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</row>
    <row r="1261" spans="1:24" ht="1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</row>
    <row r="1262" spans="1:24" ht="1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</row>
    <row r="1263" spans="1:24" ht="1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</row>
    <row r="1264" spans="1:24" ht="1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</row>
    <row r="1265" spans="1:24" ht="1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</row>
    <row r="1266" spans="1:24" ht="1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</row>
    <row r="1267" spans="1:24" ht="1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</row>
    <row r="1268" spans="1:24" ht="1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</row>
    <row r="1269" spans="1:24" ht="1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</row>
    <row r="1270" spans="1:24" ht="1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</row>
    <row r="1271" spans="1:24" ht="1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</row>
    <row r="1272" spans="1:24" ht="1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</row>
    <row r="1273" spans="1:24" ht="1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</row>
    <row r="1274" spans="1:24" ht="1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</row>
    <row r="1275" spans="1:24" ht="1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</row>
    <row r="1276" spans="1:24" ht="1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</row>
    <row r="1277" spans="1:24" ht="1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</row>
    <row r="1278" spans="1:24" ht="1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</row>
    <row r="1279" spans="1:24" ht="1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</row>
    <row r="1280" spans="1:24" ht="1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</row>
    <row r="1281" spans="1:24" ht="1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</row>
    <row r="1282" spans="1:24" ht="1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</row>
    <row r="1283" spans="1:24" ht="1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</row>
    <row r="1284" spans="1:24" ht="1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</row>
    <row r="1285" spans="1:24" ht="1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</row>
    <row r="1286" spans="1:24" ht="1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</row>
    <row r="1287" spans="1:24" ht="1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</row>
    <row r="1288" spans="1:24" ht="1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</row>
    <row r="1289" spans="1:24" ht="1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</row>
    <row r="1290" spans="1:24" ht="1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</row>
    <row r="1291" spans="1:24" ht="1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</row>
    <row r="1292" spans="1:24" ht="1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</row>
    <row r="1293" spans="1:24" ht="1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</row>
    <row r="1294" spans="1:24" ht="1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</row>
    <row r="1295" spans="1:24" ht="1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</row>
    <row r="1296" spans="1:24" ht="1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</row>
    <row r="1297" spans="1:24" ht="1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</row>
    <row r="1298" spans="1:24" ht="1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</row>
    <row r="1299" spans="1:24" ht="1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</row>
    <row r="1300" spans="1:24" ht="1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</row>
    <row r="1301" spans="1:24" ht="1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</row>
    <row r="1302" spans="1:24" ht="1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</row>
    <row r="1303" spans="1:24" ht="1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</row>
    <row r="1304" spans="1:24" ht="1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</row>
    <row r="1305" spans="1:24" ht="1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</row>
    <row r="1306" spans="1:24" ht="1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</row>
    <row r="1307" spans="1:24" ht="1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</row>
    <row r="1308" spans="1:24" ht="1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</row>
    <row r="1309" spans="1:24" ht="1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</row>
    <row r="1310" spans="1:24" ht="1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</row>
    <row r="1311" spans="1:24" ht="1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</row>
    <row r="1312" spans="1:24" ht="1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</row>
    <row r="1313" spans="1:24" ht="1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</row>
    <row r="1314" spans="1:24" ht="1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</row>
    <row r="1315" spans="1:24" ht="1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</row>
    <row r="1316" spans="1:24" ht="1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</row>
    <row r="1317" spans="1:24" ht="1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</row>
    <row r="1318" spans="1:24" ht="1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</row>
    <row r="1319" spans="1:24" ht="1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</row>
    <row r="1320" spans="1:24" ht="1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</row>
    <row r="1321" spans="1:24" ht="1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</row>
    <row r="1322" spans="1:24" ht="1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</row>
    <row r="1323" spans="1:24" ht="1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</row>
    <row r="1324" spans="1:24" ht="1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</row>
    <row r="1325" spans="1:24" ht="1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</row>
    <row r="1326" spans="1:24" ht="1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</row>
    <row r="1327" spans="1:24" ht="1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</row>
    <row r="1328" spans="1:24" ht="1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</row>
    <row r="1329" spans="1:24" ht="1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</row>
    <row r="1330" spans="1:24" ht="1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</row>
    <row r="1331" spans="1:24" ht="1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</row>
    <row r="1332" spans="1:24" ht="1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</row>
    <row r="1333" spans="1:24" ht="1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</row>
    <row r="1334" spans="1:24" ht="1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</row>
    <row r="1335" spans="1:24" ht="1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</row>
    <row r="1336" spans="1:24" ht="1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</row>
    <row r="1337" spans="1:24" ht="1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</row>
    <row r="1338" spans="1:24" ht="1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</row>
    <row r="1339" spans="1:24" ht="1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</row>
    <row r="1340" spans="1:24" ht="1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</row>
    <row r="1341" spans="1:24" ht="1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</row>
    <row r="1342" spans="1:24" ht="1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</row>
    <row r="1343" spans="1:24" ht="1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</row>
    <row r="1344" spans="1:24" ht="1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</row>
    <row r="1345" spans="1:24" ht="1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</row>
    <row r="1346" spans="1:24" ht="1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</row>
    <row r="1347" spans="1:24" ht="1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</row>
    <row r="1348" spans="1:24" ht="1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</row>
    <row r="1349" spans="1:24" ht="1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</row>
    <row r="1350" spans="1:24" ht="1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</row>
    <row r="1351" spans="1:24" ht="1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</row>
    <row r="1352" spans="1:24" ht="1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</row>
    <row r="1353" spans="1:24" ht="1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</row>
    <row r="1354" spans="1:24" ht="1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</row>
    <row r="1355" spans="1:24" ht="1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</row>
    <row r="1356" spans="1:24" ht="1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</row>
    <row r="1357" spans="1:24" ht="1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</row>
    <row r="1358" spans="1:24" ht="1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</row>
    <row r="1359" spans="1:24" ht="1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</row>
    <row r="1360" spans="1:24" ht="1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</row>
    <row r="1361" spans="1:24" ht="1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</row>
    <row r="1362" spans="1:24" ht="1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</row>
    <row r="1363" spans="1:24" ht="1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</row>
    <row r="1364" spans="1:24" ht="1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</row>
    <row r="1365" spans="1:24" ht="1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</row>
    <row r="1366" spans="1:24" ht="1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</row>
    <row r="1367" spans="1:24" ht="1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</row>
    <row r="1368" spans="1:24" ht="1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</row>
    <row r="1369" spans="1:24" ht="1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</row>
    <row r="1370" spans="1:24" ht="1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</row>
    <row r="1371" spans="1:24" ht="1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</row>
    <row r="1372" spans="1:24" ht="1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</row>
    <row r="1373" spans="1:24" ht="1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</row>
    <row r="1374" spans="1:24" ht="1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</row>
    <row r="1375" spans="1:24" ht="1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</row>
    <row r="1376" spans="1:24" ht="1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</row>
    <row r="1377" spans="1:24" ht="1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</row>
    <row r="1378" spans="1:24" ht="1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</row>
    <row r="1379" spans="1:24" ht="1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</row>
  </sheetData>
  <sheetProtection/>
  <printOptions gridLines="1" horizontalCentered="1" verticalCentered="1"/>
  <pageMargins left="0.75" right="0.75" top="0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MIMCO</dc:creator>
  <cp:keywords/>
  <dc:description/>
  <cp:lastModifiedBy>mcasserly</cp:lastModifiedBy>
  <cp:lastPrinted>2011-02-22T20:00:16Z</cp:lastPrinted>
  <dcterms:created xsi:type="dcterms:W3CDTF">2000-10-21T22:42:21Z</dcterms:created>
  <dcterms:modified xsi:type="dcterms:W3CDTF">2012-06-20T23:11:57Z</dcterms:modified>
  <cp:category/>
  <cp:version/>
  <cp:contentType/>
  <cp:contentStatus/>
</cp:coreProperties>
</file>